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8435" windowHeight="8445" firstSheet="4" activeTab="8"/>
  </bookViews>
  <sheets>
    <sheet name="13 -  Cad Jun Sen M DAN" sheetId="1" r:id="rId1"/>
    <sheet name="14 -  Cad Jun Sen M DAN" sheetId="2" r:id="rId2"/>
    <sheet name="15 -  Cad Jun Sen M DAN" sheetId="3" r:id="rId3"/>
    <sheet name="16 -  Cad Jun Sen M DAN" sheetId="4" r:id="rId4"/>
    <sheet name="17 -  Cad Jun Sen M DAN" sheetId="5" r:id="rId5"/>
    <sheet name="21 -  P40 M 1D" sheetId="6" r:id="rId6"/>
    <sheet name="22 -  P40 M 1D" sheetId="7" r:id="rId7"/>
    <sheet name="23 -  P40 M 2D" sheetId="8" r:id="rId8"/>
    <sheet name="24 -  P40 M 2D" sheetId="9" r:id="rId9"/>
  </sheets>
  <definedNames>
    <definedName name="_xlnm.Print_Area" localSheetId="0">'13 -  Cad Jun Sen M DAN'!$A$1:$BG$31</definedName>
    <definedName name="_xlnm.Print_Area" localSheetId="1">'14 -  Cad Jun Sen M DAN'!$A$1:$BG$31</definedName>
    <definedName name="_xlnm.Print_Area" localSheetId="2">'15 -  Cad Jun Sen M DAN'!$A$1:$BG$31</definedName>
    <definedName name="_xlnm.Print_Area" localSheetId="3">'16 -  Cad Jun Sen M DAN'!$A$1:$BG$27</definedName>
    <definedName name="_xlnm.Print_Area" localSheetId="4">'17 -  Cad Jun Sen M DAN'!$A$1:$BG$27</definedName>
    <definedName name="_xlnm.Print_Area" localSheetId="5">'21 -  P40 M 1D'!$A$1:$BG$23</definedName>
    <definedName name="_xlnm.Print_Area" localSheetId="6">'22 -  P40 M 1D'!$A$1:$BG$25</definedName>
    <definedName name="_xlnm.Print_Area" localSheetId="7">'23 -  P40 M 2D'!$A$1:$BG$23</definedName>
    <definedName name="_xlnm.Print_Area" localSheetId="8">'24 -  P40 M 2D'!$A$1:$BG$23</definedName>
  </definedNames>
  <calcPr fullCalcOnLoad="1"/>
</workbook>
</file>

<file path=xl/sharedStrings.xml><?xml version="1.0" encoding="utf-8"?>
<sst xmlns="http://schemas.openxmlformats.org/spreadsheetml/2006/main" count="1982" uniqueCount="277">
  <si>
    <t>N° de TAPIS</t>
  </si>
  <si>
    <t>BI1:CQ31</t>
  </si>
  <si>
    <t>Catégorie</t>
  </si>
  <si>
    <t>13 -  Cad Jun Sen M DAN</t>
  </si>
  <si>
    <t>Date:</t>
  </si>
  <si>
    <t>1</t>
  </si>
  <si>
    <t>A1:BG31</t>
  </si>
  <si>
    <t>NOM du CS………………………………….</t>
  </si>
  <si>
    <t>Combats supplémentaires</t>
  </si>
  <si>
    <t>Visa du Signataire :</t>
  </si>
  <si>
    <t>Signature</t>
  </si>
  <si>
    <t>Poule N°</t>
  </si>
  <si>
    <t>(S1,S2,,,,)</t>
  </si>
  <si>
    <t>N° poule</t>
  </si>
  <si>
    <t>Ligue</t>
  </si>
  <si>
    <t>Dept</t>
  </si>
  <si>
    <t>N°</t>
  </si>
  <si>
    <t>NOM PRENOM</t>
  </si>
  <si>
    <t>Gr</t>
  </si>
  <si>
    <t>Poids</t>
  </si>
  <si>
    <t>Club</t>
  </si>
  <si>
    <t>1x3</t>
  </si>
  <si>
    <t>8x10</t>
  </si>
  <si>
    <t>2x4</t>
  </si>
  <si>
    <t>5x9</t>
  </si>
  <si>
    <t>7x10</t>
  </si>
  <si>
    <t>1x6</t>
  </si>
  <si>
    <t>4x8</t>
  </si>
  <si>
    <t>2x7</t>
  </si>
  <si>
    <t>3x5</t>
  </si>
  <si>
    <t>6x9</t>
  </si>
  <si>
    <t>1x4</t>
  </si>
  <si>
    <t>2x6</t>
  </si>
  <si>
    <t>8x9</t>
  </si>
  <si>
    <t>3x7</t>
  </si>
  <si>
    <t>4x10</t>
  </si>
  <si>
    <t>1x5</t>
  </si>
  <si>
    <t>7x9</t>
  </si>
  <si>
    <t>2x8</t>
  </si>
  <si>
    <t>3x6</t>
  </si>
  <si>
    <t>1x7</t>
  </si>
  <si>
    <t>2x5</t>
  </si>
  <si>
    <t>6x10</t>
  </si>
  <si>
    <t>3x8</t>
  </si>
  <si>
    <t>4x9</t>
  </si>
  <si>
    <t>5x10</t>
  </si>
  <si>
    <t>1x2</t>
  </si>
  <si>
    <t>1x8</t>
  </si>
  <si>
    <t>1x9</t>
  </si>
  <si>
    <t>1x10</t>
  </si>
  <si>
    <t>2x3</t>
  </si>
  <si>
    <t>4x5</t>
  </si>
  <si>
    <t>4x6</t>
  </si>
  <si>
    <t>4x7</t>
  </si>
  <si>
    <t>5x6</t>
  </si>
  <si>
    <t>5x7</t>
  </si>
  <si>
    <t>2x9</t>
  </si>
  <si>
    <t>2x10</t>
  </si>
  <si>
    <t>3x4</t>
  </si>
  <si>
    <t>3x9</t>
  </si>
  <si>
    <t>3x10</t>
  </si>
  <si>
    <t>5x8</t>
  </si>
  <si>
    <t>6x7</t>
  </si>
  <si>
    <t>6x8</t>
  </si>
  <si>
    <t>7x8</t>
  </si>
  <si>
    <t>9x10</t>
  </si>
  <si>
    <t>N° combattant</t>
  </si>
  <si>
    <t>4</t>
  </si>
  <si>
    <t>PDL</t>
  </si>
  <si>
    <t>AMBROISE Lug Owein</t>
  </si>
  <si>
    <t>JUDO CLUB DE SARGE</t>
  </si>
  <si>
    <t>000</t>
  </si>
  <si>
    <t>100</t>
  </si>
  <si>
    <t>AHAMADA Fahadi</t>
  </si>
  <si>
    <t>MPT MONPLAISIR</t>
  </si>
  <si>
    <t>000.1</t>
  </si>
  <si>
    <t>001</t>
  </si>
  <si>
    <t>BIETRY Killian</t>
  </si>
  <si>
    <t>AT CLUB LONGUE</t>
  </si>
  <si>
    <t>010</t>
  </si>
  <si>
    <t>002</t>
  </si>
  <si>
    <t>FOURNIER Sulyvan</t>
  </si>
  <si>
    <t>JUDO CLUB SABOLIEN</t>
  </si>
  <si>
    <t>LEHOUX Nathan</t>
  </si>
  <si>
    <t>JUDO CLUB CASTELORIEN</t>
  </si>
  <si>
    <t>021</t>
  </si>
  <si>
    <t>011</t>
  </si>
  <si>
    <t>TBO</t>
  </si>
  <si>
    <t>ANDRE Corentin</t>
  </si>
  <si>
    <t>E.S.BOURGUEIL</t>
  </si>
  <si>
    <t>011.A</t>
  </si>
  <si>
    <t>NAY Julien</t>
  </si>
  <si>
    <t>DOJO DU SOC CANDE</t>
  </si>
  <si>
    <t>110</t>
  </si>
  <si>
    <t>MANOEUVRIER Mathieu</t>
  </si>
  <si>
    <t>C.O.D.A.M. SECTION JUDO</t>
  </si>
  <si>
    <t>020</t>
  </si>
  <si>
    <t>MENARD Benoit</t>
  </si>
  <si>
    <t>2</t>
  </si>
  <si>
    <t>J C DES MAUGES</t>
  </si>
  <si>
    <t>012</t>
  </si>
  <si>
    <t>VOINEAU Franck</t>
  </si>
  <si>
    <t>JUDO CLUB GETIGNOIS</t>
  </si>
  <si>
    <t>101</t>
  </si>
  <si>
    <t>Rattrapages</t>
  </si>
  <si>
    <t>Supplémentaires</t>
  </si>
  <si>
    <t>Points Acquis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</si>
  <si>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</si>
  <si>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</si>
  <si>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</si>
  <si>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</si>
  <si>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</si>
  <si>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</si>
  <si>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</si>
  <si>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</si>
  <si>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</si>
  <si>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</si>
  <si>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Vu*</t>
  </si>
  <si>
    <t>Total général</t>
  </si>
  <si>
    <t>Combats non faits pour d'éventuels rattrapages</t>
  </si>
  <si>
    <t>S1</t>
  </si>
  <si>
    <t>S2</t>
  </si>
  <si>
    <t>S3</t>
  </si>
  <si>
    <t>S4</t>
  </si>
  <si>
    <t>S5</t>
  </si>
  <si>
    <t>T</t>
  </si>
  <si>
    <t>* case réservée au signataire</t>
  </si>
  <si>
    <t>Ordre réel des combats</t>
  </si>
  <si>
    <t>Rouge</t>
  </si>
  <si>
    <t>Blanc</t>
  </si>
  <si>
    <t>14 -  Cad Jun Sen M DAN</t>
  </si>
  <si>
    <t>BONDON Romeo</t>
  </si>
  <si>
    <t>M.J.C. BALLON</t>
  </si>
  <si>
    <t>FERNANDEZ Palha Thomas</t>
  </si>
  <si>
    <t>J.C. DU BASSIN SAUMUROIS</t>
  </si>
  <si>
    <t>000.2</t>
  </si>
  <si>
    <t>BRE</t>
  </si>
  <si>
    <t>FORTIN Pierre</t>
  </si>
  <si>
    <t>CLUB JUDO RETIERS</t>
  </si>
  <si>
    <t>LAMBERT Eric</t>
  </si>
  <si>
    <t>JUDO CLUB BOUGUENAIS</t>
  </si>
  <si>
    <t>LAIDET Virgil</t>
  </si>
  <si>
    <t>HIVERT Matthieu</t>
  </si>
  <si>
    <t>JUDO CLUB CARQUEFOU</t>
  </si>
  <si>
    <t>111</t>
  </si>
  <si>
    <t>GUEGAN Antoine</t>
  </si>
  <si>
    <t>AMICALE JUDO MORBIHAN</t>
  </si>
  <si>
    <t>100.1</t>
  </si>
  <si>
    <t>SIMOES Guillaume</t>
  </si>
  <si>
    <t>ANILLE BRAYE JUDO ST CALAIS</t>
  </si>
  <si>
    <t>102</t>
  </si>
  <si>
    <t>BAUDRE Thomas</t>
  </si>
  <si>
    <t>U.S. DE ST BERTHEVIN</t>
  </si>
  <si>
    <t>010.A</t>
  </si>
  <si>
    <t>000.F</t>
  </si>
  <si>
    <t>DUVEAU Thomas</t>
  </si>
  <si>
    <t>110.1</t>
  </si>
  <si>
    <t>-</t>
  </si>
  <si>
    <t>F</t>
  </si>
  <si>
    <t>15 -  Cad Jun Sen M DAN</t>
  </si>
  <si>
    <t>5</t>
  </si>
  <si>
    <t>GELIN Alexandre</t>
  </si>
  <si>
    <t>JUDO CLUB DU MANS</t>
  </si>
  <si>
    <t>010.4</t>
  </si>
  <si>
    <t>000.3</t>
  </si>
  <si>
    <t>JOUBERT Raphael</t>
  </si>
  <si>
    <t>MAISONNEUVE Julien</t>
  </si>
  <si>
    <t>DOJO SAVENAISIEN</t>
  </si>
  <si>
    <t>MARIONNEAU Julien</t>
  </si>
  <si>
    <t>JUDO 85</t>
  </si>
  <si>
    <t>VIAUD Thomas</t>
  </si>
  <si>
    <t>ASAG JUDO LA HAYE FOUASSIERE</t>
  </si>
  <si>
    <t>BINARD Florian</t>
  </si>
  <si>
    <t>NANTES JUDO CLUB SATORI 44</t>
  </si>
  <si>
    <t>100.3</t>
  </si>
  <si>
    <t>BONNET Jean-Baptiste</t>
  </si>
  <si>
    <t>JC ST SEBASTIEN</t>
  </si>
  <si>
    <t>001.2</t>
  </si>
  <si>
    <t>JEANNETEAU Maxime</t>
  </si>
  <si>
    <t>EVRE JUDO ST PIERRE LE MAY</t>
  </si>
  <si>
    <t>LAMY Adrien</t>
  </si>
  <si>
    <t>JUDO CLUB DE VALLET</t>
  </si>
  <si>
    <t>SAMSON Quentin</t>
  </si>
  <si>
    <t>ESPERANCE JUDO ST LAURENT</t>
  </si>
  <si>
    <t>BI1:CM27</t>
  </si>
  <si>
    <t>16 -  Cad Jun Sen M DAN</t>
  </si>
  <si>
    <t>A1:BG27</t>
  </si>
  <si>
    <t>9</t>
  </si>
  <si>
    <t>CHUSSEAU Antoine</t>
  </si>
  <si>
    <t>003</t>
  </si>
  <si>
    <t>HEGRON Adrien</t>
  </si>
  <si>
    <t>FJEP AL LE PELLERIN</t>
  </si>
  <si>
    <t>MINIER J-Baptiste</t>
  </si>
  <si>
    <t>AS NEUVILLE</t>
  </si>
  <si>
    <t>MORNET Guillaume</t>
  </si>
  <si>
    <t>C.P.B. RENNES</t>
  </si>
  <si>
    <t>BIDAUD Jeremy</t>
  </si>
  <si>
    <t>JUDO CLUB RENAZE</t>
  </si>
  <si>
    <t>CASSES Jean-Eudes</t>
  </si>
  <si>
    <t>UNION JUDO LITTORAL VENDEE</t>
  </si>
  <si>
    <t>SACQUIN Antoine</t>
  </si>
  <si>
    <t>JUDO CLUB SAUTRON</t>
  </si>
  <si>
    <t>BERNARD Sylvain</t>
  </si>
  <si>
    <t>DOJO NANTAIS</t>
  </si>
  <si>
    <t>17 -  Cad Jun Sen M DAN</t>
  </si>
  <si>
    <t>3</t>
  </si>
  <si>
    <t>ORY Antoine</t>
  </si>
  <si>
    <t>JUDO CLUB DE LOMBRON</t>
  </si>
  <si>
    <t>002.1</t>
  </si>
  <si>
    <t>ROPERS Corentin</t>
  </si>
  <si>
    <t>ETOILE SP HTE GOULAINE</t>
  </si>
  <si>
    <t>KASONGO Masembele</t>
  </si>
  <si>
    <t>JUDO CLUB NANTES</t>
  </si>
  <si>
    <t>GOUSSANOU David</t>
  </si>
  <si>
    <t>GUILBAULT Emmanuel</t>
  </si>
  <si>
    <t>PERRAUDEAU Stephane</t>
  </si>
  <si>
    <t>VALENTINE Matthias</t>
  </si>
  <si>
    <t>BELLOUIN Frederic</t>
  </si>
  <si>
    <t>JUDO CLUB COMMEQUIERS</t>
  </si>
  <si>
    <t>BI1:CH23</t>
  </si>
  <si>
    <t>21 -  P40 M 1D</t>
  </si>
  <si>
    <t>A1:BG23</t>
  </si>
  <si>
    <t>CALVAR Stephane</t>
  </si>
  <si>
    <t>JUDO CLUB DU PAYS GALLO</t>
  </si>
  <si>
    <t>LACARIN J-Luc</t>
  </si>
  <si>
    <t>J.C.SUCEEN</t>
  </si>
  <si>
    <t>000.4</t>
  </si>
  <si>
    <t>SORIN Dominique</t>
  </si>
  <si>
    <t>CRAPONNE Romain</t>
  </si>
  <si>
    <t>VERGER Frederic</t>
  </si>
  <si>
    <t>BABALIAN Jean-Marc</t>
  </si>
  <si>
    <t>002.2</t>
  </si>
  <si>
    <t>BI1:CK25</t>
  </si>
  <si>
    <t>22 -  P40 M 1D</t>
  </si>
  <si>
    <t>6</t>
  </si>
  <si>
    <t>A1:BG25</t>
  </si>
  <si>
    <t>GAUTIER Mickael</t>
  </si>
  <si>
    <t>AUBANCE JUDO BRISSAC</t>
  </si>
  <si>
    <t>POTIER David</t>
  </si>
  <si>
    <t>JUDO COTE DE LUMIERE</t>
  </si>
  <si>
    <t>AUFFRET Patrice</t>
  </si>
  <si>
    <t>JC NAZAIRIEN</t>
  </si>
  <si>
    <t>020.1</t>
  </si>
  <si>
    <t>010.2</t>
  </si>
  <si>
    <t>HENRY Auguste Etienne</t>
  </si>
  <si>
    <t>J C MONTREUIL JUIGNE</t>
  </si>
  <si>
    <t>LEFORESTIER Thierry</t>
  </si>
  <si>
    <t>SPORTS LOISIRS CONDE JUDO</t>
  </si>
  <si>
    <t>NOR</t>
  </si>
  <si>
    <t>BAUDIMENT Eric</t>
  </si>
  <si>
    <t>ASB REZE</t>
  </si>
  <si>
    <t>010.3</t>
  </si>
  <si>
    <t>001.1</t>
  </si>
  <si>
    <t>GIRAULT Cyrille</t>
  </si>
  <si>
    <t>JC HERBIGNACAIS</t>
  </si>
  <si>
    <t>23 -  P40 M 2D</t>
  </si>
  <si>
    <t>FOULONNEAU Guy Philippe</t>
  </si>
  <si>
    <t>CLAUSS Philippe</t>
  </si>
  <si>
    <t>OLYMPIQUE CL CESSON</t>
  </si>
  <si>
    <t>100.2</t>
  </si>
  <si>
    <t>PINCEMIN Olivier</t>
  </si>
  <si>
    <t>KAWATOKAN JC PORTES D ILLE</t>
  </si>
  <si>
    <t>ANDRIET Patrice</t>
  </si>
  <si>
    <t>JUDO CLUB AUBINOIS</t>
  </si>
  <si>
    <t>BURNEL Didier</t>
  </si>
  <si>
    <t>CS MONTOIRIN JUDO</t>
  </si>
  <si>
    <t>111.1</t>
  </si>
  <si>
    <t>010.1</t>
  </si>
  <si>
    <t>GOUT Pascal</t>
  </si>
  <si>
    <t>24 -  P40 M 2D</t>
  </si>
  <si>
    <t>BOSSE Olivier</t>
  </si>
  <si>
    <t>BALLANGER Christophe</t>
  </si>
  <si>
    <t>ENOUF Nicolas</t>
  </si>
  <si>
    <t>ROUSSEAU Raphael</t>
  </si>
  <si>
    <t>DEVIERE Franck</t>
  </si>
  <si>
    <t>BARTHE Ludovic</t>
  </si>
  <si>
    <t>112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</si>
</sst>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8"/>
      <color indexed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1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vertical="center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5" fillId="20" borderId="22" xfId="0" applyFont="1" applyFill="1" applyBorder="1" applyAlignment="1" applyProtection="1">
      <alignment horizontal="center" vertical="center" wrapText="1"/>
      <protection hidden="1"/>
    </xf>
    <xf numFmtId="0" fontId="25" fillId="20" borderId="23" xfId="0" applyFont="1" applyFill="1" applyBorder="1" applyAlignment="1" applyProtection="1">
      <alignment horizontal="center" vertical="center" wrapText="1"/>
      <protection hidden="1"/>
    </xf>
    <xf numFmtId="0" fontId="25" fillId="20" borderId="24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6" fillId="20" borderId="22" xfId="0" applyFont="1" applyFill="1" applyBorder="1" applyAlignment="1" applyProtection="1">
      <alignment horizontal="center" vertical="center"/>
      <protection hidden="1"/>
    </xf>
    <xf numFmtId="0" fontId="26" fillId="20" borderId="23" xfId="0" applyFont="1" applyFill="1" applyBorder="1" applyAlignment="1" applyProtection="1">
      <alignment horizontal="center" vertical="center"/>
      <protection hidden="1"/>
    </xf>
    <xf numFmtId="0" fontId="26" fillId="20" borderId="24" xfId="0" applyFont="1" applyFill="1" applyBorder="1" applyAlignment="1" applyProtection="1">
      <alignment horizontal="center" vertical="center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0" fillId="20" borderId="25" xfId="0" applyFont="1" applyFill="1" applyBorder="1" applyAlignment="1" applyProtection="1">
      <alignment horizontal="center" vertical="center"/>
      <protection hidden="1"/>
    </xf>
    <xf numFmtId="0" fontId="26" fillId="17" borderId="25" xfId="0" applyFont="1" applyFill="1" applyBorder="1" applyAlignment="1" applyProtection="1">
      <alignment horizontal="center" vertical="center"/>
      <protection hidden="1" locked="0"/>
    </xf>
    <xf numFmtId="0" fontId="26" fillId="24" borderId="25" xfId="0" applyFont="1" applyFill="1" applyBorder="1" applyAlignment="1" applyProtection="1">
      <alignment horizontal="center" vertical="center"/>
      <protection hidden="1" locked="0"/>
    </xf>
    <xf numFmtId="0" fontId="26" fillId="25" borderId="26" xfId="0" applyFont="1" applyFill="1" applyBorder="1" applyAlignment="1" applyProtection="1">
      <alignment horizontal="center" vertical="center"/>
      <protection hidden="1" locked="0"/>
    </xf>
    <xf numFmtId="0" fontId="26" fillId="25" borderId="25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 applyProtection="1">
      <alignment vertical="center"/>
      <protection hidden="1"/>
    </xf>
    <xf numFmtId="0" fontId="25" fillId="20" borderId="27" xfId="0" applyFont="1" applyFill="1" applyBorder="1" applyAlignment="1" applyProtection="1">
      <alignment horizontal="center" vertical="center" wrapText="1"/>
      <protection hidden="1"/>
    </xf>
    <xf numFmtId="0" fontId="25" fillId="20" borderId="25" xfId="0" applyFont="1" applyFill="1" applyBorder="1" applyAlignment="1" applyProtection="1">
      <alignment horizontal="center" vertical="center" wrapText="1"/>
      <protection hidden="1"/>
    </xf>
    <xf numFmtId="0" fontId="25" fillId="20" borderId="28" xfId="0" applyFont="1" applyFill="1" applyBorder="1" applyAlignment="1" applyProtection="1">
      <alignment horizontal="center" vertical="center" wrapText="1"/>
      <protection hidden="1"/>
    </xf>
    <xf numFmtId="0" fontId="26" fillId="20" borderId="25" xfId="0" applyFont="1" applyFill="1" applyBorder="1" applyAlignment="1" applyProtection="1">
      <alignment horizontal="center" vertical="center"/>
      <protection hidden="1"/>
    </xf>
    <xf numFmtId="0" fontId="26" fillId="20" borderId="27" xfId="0" applyFont="1" applyFill="1" applyBorder="1" applyAlignment="1" applyProtection="1">
      <alignment horizontal="center" vertical="center"/>
      <protection hidden="1"/>
    </xf>
    <xf numFmtId="0" fontId="26" fillId="20" borderId="28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wrapText="1"/>
      <protection hidden="1"/>
    </xf>
    <xf numFmtId="0" fontId="27" fillId="0" borderId="25" xfId="0" applyFont="1" applyBorder="1" applyAlignment="1" applyProtection="1">
      <alignment horizontal="center" vertical="center" shrinkToFit="1"/>
      <protection hidden="1"/>
    </xf>
    <xf numFmtId="0" fontId="27" fillId="0" borderId="25" xfId="0" applyFont="1" applyFill="1" applyBorder="1" applyAlignment="1" applyProtection="1">
      <alignment horizontal="center" vertical="center" shrinkToFit="1"/>
      <protection locked="0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49" fontId="2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7" fillId="20" borderId="25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25" xfId="0" applyNumberFormat="1" applyFont="1" applyFill="1" applyBorder="1" applyAlignment="1" applyProtection="1">
      <alignment horizontal="center" vertical="center"/>
      <protection locked="0"/>
    </xf>
    <xf numFmtId="49" fontId="27" fillId="20" borderId="2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49" fontId="27" fillId="0" borderId="27" xfId="0" applyNumberFormat="1" applyFont="1" applyBorder="1" applyAlignment="1" applyProtection="1">
      <alignment horizontal="center" vertical="center"/>
      <protection hidden="1"/>
    </xf>
    <xf numFmtId="49" fontId="26" fillId="0" borderId="25" xfId="0" applyNumberFormat="1" applyFont="1" applyBorder="1" applyAlignment="1" applyProtection="1">
      <alignment horizontal="center" vertical="center"/>
      <protection hidden="1"/>
    </xf>
    <xf numFmtId="49" fontId="27" fillId="0" borderId="25" xfId="0" applyNumberFormat="1" applyFont="1" applyBorder="1" applyAlignment="1" applyProtection="1">
      <alignment horizontal="center" vertical="center"/>
      <protection hidden="1"/>
    </xf>
    <xf numFmtId="49" fontId="27" fillId="0" borderId="28" xfId="0" applyNumberFormat="1" applyFont="1" applyBorder="1" applyAlignment="1" applyProtection="1">
      <alignment horizontal="center" vertical="center"/>
      <protection hidden="1"/>
    </xf>
    <xf numFmtId="0" fontId="27" fillId="24" borderId="25" xfId="0" applyFont="1" applyFill="1" applyBorder="1" applyAlignment="1" applyProtection="1">
      <alignment horizontal="center" vertical="center" shrinkToFit="1"/>
      <protection locked="0"/>
    </xf>
    <xf numFmtId="49" fontId="27" fillId="0" borderId="29" xfId="0" applyNumberFormat="1" applyFont="1" applyBorder="1" applyAlignment="1" applyProtection="1">
      <alignment horizontal="center" vertical="center"/>
      <protection hidden="1"/>
    </xf>
    <xf numFmtId="49" fontId="27" fillId="0" borderId="30" xfId="0" applyNumberFormat="1" applyFont="1" applyBorder="1" applyAlignment="1" applyProtection="1">
      <alignment horizontal="center" vertical="center"/>
      <protection hidden="1"/>
    </xf>
    <xf numFmtId="49" fontId="27" fillId="0" borderId="31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27" fillId="0" borderId="32" xfId="0" applyFont="1" applyBorder="1" applyAlignment="1" applyProtection="1">
      <alignment horizontal="center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6" fillId="0" borderId="33" xfId="50" applyFont="1" applyBorder="1" applyAlignment="1" applyProtection="1">
      <alignment vertical="center" shrinkToFit="1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0" fillId="20" borderId="25" xfId="0" applyFont="1" applyFill="1" applyBorder="1" applyAlignment="1" applyProtection="1">
      <alignment horizontal="center" vertical="center" shrinkToFit="1"/>
      <protection hidden="1"/>
    </xf>
    <xf numFmtId="0" fontId="20" fillId="20" borderId="34" xfId="0" applyFont="1" applyFill="1" applyBorder="1" applyAlignment="1" applyProtection="1">
      <alignment horizontal="center" vertical="center" shrinkToFit="1"/>
      <protection hidden="1"/>
    </xf>
    <xf numFmtId="0" fontId="26" fillId="20" borderId="35" xfId="0" applyFont="1" applyFill="1" applyBorder="1" applyAlignment="1" applyProtection="1">
      <alignment horizontal="center" vertical="center"/>
      <protection hidden="1"/>
    </xf>
    <xf numFmtId="0" fontId="26" fillId="20" borderId="36" xfId="0" applyFont="1" applyFill="1" applyBorder="1" applyAlignment="1" applyProtection="1">
      <alignment horizontal="center" vertical="center"/>
      <protection hidden="1"/>
    </xf>
    <xf numFmtId="0" fontId="26" fillId="20" borderId="37" xfId="0" applyFont="1" applyFill="1" applyBorder="1" applyAlignment="1" applyProtection="1">
      <alignment horizontal="center" vertical="center"/>
      <protection hidden="1"/>
    </xf>
    <xf numFmtId="0" fontId="26" fillId="20" borderId="35" xfId="0" applyFont="1" applyFill="1" applyBorder="1" applyAlignment="1" applyProtection="1">
      <alignment horizontal="center" vertical="center" wrapText="1"/>
      <protection hidden="1"/>
    </xf>
    <xf numFmtId="0" fontId="26" fillId="20" borderId="36" xfId="0" applyFont="1" applyFill="1" applyBorder="1" applyAlignment="1" applyProtection="1">
      <alignment horizontal="center" vertical="center" wrapText="1"/>
      <protection hidden="1"/>
    </xf>
    <xf numFmtId="0" fontId="26" fillId="20" borderId="38" xfId="0" applyFont="1" applyFill="1" applyBorder="1" applyAlignment="1" applyProtection="1">
      <alignment horizontal="center" vertical="center" wrapText="1"/>
      <protection hidden="1"/>
    </xf>
    <xf numFmtId="0" fontId="26" fillId="20" borderId="39" xfId="0" applyFont="1" applyFill="1" applyBorder="1" applyAlignment="1" applyProtection="1">
      <alignment horizontal="center" vertical="center" wrapText="1"/>
      <protection hidden="1"/>
    </xf>
    <xf numFmtId="0" fontId="26" fillId="20" borderId="40" xfId="0" applyFont="1" applyFill="1" applyBorder="1" applyAlignment="1" applyProtection="1">
      <alignment horizontal="center" vertical="center" wrapText="1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7" fillId="0" borderId="42" xfId="0" applyFont="1" applyBorder="1" applyAlignment="1" applyProtection="1">
      <alignment horizontal="center" vertical="center" wrapText="1"/>
      <protection hidden="1"/>
    </xf>
    <xf numFmtId="0" fontId="27" fillId="0" borderId="43" xfId="0" applyFont="1" applyBorder="1" applyAlignment="1" applyProtection="1">
      <alignment horizontal="center" vertical="center" wrapText="1"/>
      <protection hidden="1"/>
    </xf>
    <xf numFmtId="0" fontId="26" fillId="0" borderId="39" xfId="0" applyFont="1" applyBorder="1" applyAlignment="1" applyProtection="1">
      <alignment horizontal="center" vertical="center" wrapText="1"/>
      <protection hidden="1"/>
    </xf>
    <xf numFmtId="0" fontId="26" fillId="0" borderId="38" xfId="0" applyFont="1" applyBorder="1" applyAlignment="1" applyProtection="1">
      <alignment horizontal="center" vertical="center" wrapText="1"/>
      <protection hidden="1"/>
    </xf>
    <xf numFmtId="0" fontId="26" fillId="0" borderId="4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6" fillId="0" borderId="44" xfId="0" applyFont="1" applyBorder="1" applyAlignment="1" applyProtection="1">
      <alignment vertical="center" wrapText="1"/>
      <protection hidden="1"/>
    </xf>
    <xf numFmtId="0" fontId="26" fillId="0" borderId="45" xfId="0" applyFont="1" applyBorder="1" applyAlignment="1" applyProtection="1">
      <alignment vertical="center" wrapText="1"/>
      <protection hidden="1"/>
    </xf>
    <xf numFmtId="0" fontId="25" fillId="20" borderId="46" xfId="0" applyFont="1" applyFill="1" applyBorder="1" applyAlignment="1" applyProtection="1">
      <alignment horizontal="center" vertical="center" wrapText="1"/>
      <protection hidden="1"/>
    </xf>
    <xf numFmtId="0" fontId="27" fillId="0" borderId="34" xfId="0" applyFont="1" applyBorder="1" applyAlignment="1" applyProtection="1">
      <alignment horizontal="center" vertical="center" shrinkToFit="1"/>
      <protection hidden="1"/>
    </xf>
    <xf numFmtId="0" fontId="27" fillId="0" borderId="47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49" fontId="20" fillId="20" borderId="47" xfId="0" applyNumberFormat="1" applyFont="1" applyFill="1" applyBorder="1" applyAlignment="1" applyProtection="1">
      <alignment horizontal="center" vertical="center" wrapText="1"/>
      <protection hidden="1"/>
    </xf>
    <xf numFmtId="0" fontId="20" fillId="20" borderId="48" xfId="0" applyFont="1" applyFill="1" applyBorder="1" applyAlignment="1" applyProtection="1">
      <alignment horizontal="center" vertical="center" wrapText="1"/>
      <protection hidden="1"/>
    </xf>
    <xf numFmtId="0" fontId="29" fillId="0" borderId="41" xfId="0" applyFont="1" applyFill="1" applyBorder="1" applyAlignment="1" applyProtection="1">
      <alignment horizontal="center" vertical="center"/>
      <protection hidden="1"/>
    </xf>
    <xf numFmtId="0" fontId="26" fillId="24" borderId="22" xfId="0" applyFont="1" applyFill="1" applyBorder="1" applyAlignment="1" applyProtection="1">
      <alignment horizontal="center" vertical="center"/>
      <protection hidden="1" locked="0"/>
    </xf>
    <xf numFmtId="0" fontId="26" fillId="24" borderId="23" xfId="0" applyFont="1" applyFill="1" applyBorder="1" applyAlignment="1" applyProtection="1">
      <alignment horizontal="center" vertical="center"/>
      <protection hidden="1" locked="0"/>
    </xf>
    <xf numFmtId="0" fontId="30" fillId="24" borderId="24" xfId="0" applyFont="1" applyFill="1" applyBorder="1" applyAlignment="1" applyProtection="1">
      <alignment horizontal="center" vertical="center"/>
      <protection hidden="1" locked="0"/>
    </xf>
    <xf numFmtId="0" fontId="20" fillId="20" borderId="51" xfId="0" applyFont="1" applyFill="1" applyBorder="1" applyAlignment="1" applyProtection="1">
      <alignment horizontal="center" vertical="center" wrapText="1"/>
      <protection hidden="1"/>
    </xf>
    <xf numFmtId="0" fontId="20" fillId="20" borderId="52" xfId="0" applyFont="1" applyFill="1" applyBorder="1" applyAlignment="1" applyProtection="1">
      <alignment horizontal="center" vertical="center" wrapText="1"/>
      <protection hidden="1"/>
    </xf>
    <xf numFmtId="0" fontId="27" fillId="0" borderId="53" xfId="0" applyFont="1" applyBorder="1" applyAlignment="1" applyProtection="1">
      <alignment vertical="center"/>
      <protection hidden="1"/>
    </xf>
    <xf numFmtId="0" fontId="27" fillId="0" borderId="26" xfId="0" applyFont="1" applyBorder="1" applyAlignment="1" applyProtection="1">
      <alignment vertical="center"/>
      <protection hidden="1"/>
    </xf>
    <xf numFmtId="0" fontId="27" fillId="0" borderId="25" xfId="0" applyFont="1" applyBorder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0" fontId="27" fillId="24" borderId="25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49" fontId="20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20" borderId="28" xfId="0" applyFont="1" applyFill="1" applyBorder="1" applyAlignment="1" applyProtection="1">
      <alignment horizontal="center" vertical="center" wrapText="1"/>
      <protection hidden="1"/>
    </xf>
    <xf numFmtId="0" fontId="30" fillId="24" borderId="27" xfId="0" applyFont="1" applyFill="1" applyBorder="1" applyAlignment="1" applyProtection="1">
      <alignment horizontal="center" vertical="center"/>
      <protection hidden="1" locked="0"/>
    </xf>
    <xf numFmtId="0" fontId="30" fillId="24" borderId="25" xfId="0" applyFont="1" applyFill="1" applyBorder="1" applyAlignment="1" applyProtection="1">
      <alignment horizontal="center" vertical="center"/>
      <protection hidden="1" locked="0"/>
    </xf>
    <xf numFmtId="0" fontId="30" fillId="24" borderId="28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vertical="center"/>
      <protection hidden="1"/>
    </xf>
    <xf numFmtId="0" fontId="20" fillId="20" borderId="54" xfId="0" applyFont="1" applyFill="1" applyBorder="1" applyAlignment="1" applyProtection="1">
      <alignment horizontal="center" vertical="center" wrapText="1"/>
      <protection hidden="1"/>
    </xf>
    <xf numFmtId="0" fontId="20" fillId="20" borderId="55" xfId="0" applyFont="1" applyFill="1" applyBorder="1" applyAlignment="1" applyProtection="1">
      <alignment horizontal="center" vertical="center" wrapText="1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 locked="0"/>
    </xf>
    <xf numFmtId="0" fontId="30" fillId="24" borderId="30" xfId="0" applyFont="1" applyFill="1" applyBorder="1" applyAlignment="1" applyProtection="1">
      <alignment horizontal="center" vertical="center"/>
      <protection hidden="1" locked="0"/>
    </xf>
    <xf numFmtId="0" fontId="30" fillId="24" borderId="31" xfId="0" applyFont="1" applyFill="1" applyBorder="1" applyAlignment="1" applyProtection="1">
      <alignment horizontal="center" vertical="center"/>
      <protection hidden="1" locked="0"/>
    </xf>
    <xf numFmtId="0" fontId="26" fillId="20" borderId="29" xfId="0" applyFont="1" applyFill="1" applyBorder="1" applyAlignment="1" applyProtection="1">
      <alignment horizontal="center" vertical="center"/>
      <protection hidden="1"/>
    </xf>
    <xf numFmtId="0" fontId="26" fillId="20" borderId="30" xfId="0" applyFont="1" applyFill="1" applyBorder="1" applyAlignment="1" applyProtection="1">
      <alignment horizontal="center" vertical="center"/>
      <protection hidden="1"/>
    </xf>
    <xf numFmtId="0" fontId="26" fillId="20" borderId="31" xfId="0" applyFont="1" applyFill="1" applyBorder="1" applyAlignment="1" applyProtection="1">
      <alignment horizontal="center" vertical="center"/>
      <protection hidden="1"/>
    </xf>
    <xf numFmtId="0" fontId="27" fillId="0" borderId="56" xfId="0" applyFont="1" applyBorder="1" applyAlignment="1" applyProtection="1">
      <alignment vertical="center"/>
      <protection hidden="1"/>
    </xf>
    <xf numFmtId="0" fontId="27" fillId="24" borderId="42" xfId="0" applyFont="1" applyFill="1" applyBorder="1" applyAlignment="1" applyProtection="1">
      <alignment horizontal="center" vertical="center" wrapText="1"/>
      <protection hidden="1"/>
    </xf>
    <xf numFmtId="0" fontId="18" fillId="0" borderId="56" xfId="0" applyFont="1" applyBorder="1" applyAlignment="1" applyProtection="1">
      <alignment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57" xfId="0" applyFont="1" applyFill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58" xfId="0" applyFont="1" applyBorder="1" applyAlignment="1" applyProtection="1">
      <alignment horizontal="center" vertical="center"/>
      <protection locked="0"/>
    </xf>
    <xf numFmtId="49" fontId="20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20" fillId="20" borderId="31" xfId="0" applyFont="1" applyFill="1" applyBorder="1" applyAlignment="1" applyProtection="1">
      <alignment horizontal="center" vertical="center" wrapText="1"/>
      <protection hidden="1"/>
    </xf>
    <xf numFmtId="0" fontId="20" fillId="20" borderId="59" xfId="0" applyFont="1" applyFill="1" applyBorder="1" applyAlignment="1" applyProtection="1">
      <alignment horizontal="center" vertical="center" wrapText="1"/>
      <protection hidden="1"/>
    </xf>
    <xf numFmtId="0" fontId="20" fillId="20" borderId="60" xfId="0" applyFont="1" applyFill="1" applyBorder="1" applyAlignment="1" applyProtection="1">
      <alignment horizontal="center" vertical="center" wrapText="1"/>
      <protection hidden="1"/>
    </xf>
    <xf numFmtId="0" fontId="18" fillId="0" borderId="61" xfId="0" applyFont="1" applyBorder="1" applyAlignment="1" applyProtection="1">
      <alignment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27" fillId="0" borderId="62" xfId="0" applyFont="1" applyBorder="1" applyAlignment="1" applyProtection="1">
      <alignment vertical="center"/>
      <protection hidden="1"/>
    </xf>
    <xf numFmtId="0" fontId="27" fillId="0" borderId="57" xfId="0" applyFont="1" applyBorder="1" applyAlignment="1" applyProtection="1">
      <alignment vertical="center"/>
      <protection hidden="1"/>
    </xf>
    <xf numFmtId="0" fontId="27" fillId="0" borderId="30" xfId="0" applyFont="1" applyBorder="1" applyAlignment="1" applyProtection="1">
      <alignment vertical="center"/>
      <protection hidden="1"/>
    </xf>
    <xf numFmtId="0" fontId="27" fillId="0" borderId="3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0" fontId="27" fillId="0" borderId="25" xfId="0" applyFont="1" applyBorder="1" applyAlignment="1" applyProtection="1">
      <alignment vertical="center"/>
      <protection hidden="1" locked="0"/>
    </xf>
    <xf numFmtId="0" fontId="27" fillId="0" borderId="25" xfId="0" applyFont="1" applyBorder="1" applyAlignment="1" applyProtection="1">
      <alignment horizontal="center" vertical="center"/>
      <protection hidden="1" locked="0"/>
    </xf>
    <xf numFmtId="0" fontId="27" fillId="0" borderId="25" xfId="0" applyFont="1" applyBorder="1" applyAlignment="1" applyProtection="1">
      <alignment horizontal="right" vertical="center"/>
      <protection hidden="1"/>
    </xf>
    <xf numFmtId="0" fontId="30" fillId="24" borderId="22" xfId="0" applyFont="1" applyFill="1" applyBorder="1" applyAlignment="1" applyProtection="1">
      <alignment horizontal="center" vertical="center"/>
      <protection hidden="1" locked="0"/>
    </xf>
    <xf numFmtId="0" fontId="30" fillId="24" borderId="23" xfId="0" applyFont="1" applyFill="1" applyBorder="1" applyAlignment="1" applyProtection="1">
      <alignment horizontal="center" vertical="center"/>
      <protection hidden="1" locked="0"/>
    </xf>
    <xf numFmtId="0" fontId="26" fillId="24" borderId="27" xfId="0" applyFont="1" applyFill="1" applyBorder="1" applyAlignment="1" applyProtection="1">
      <alignment horizontal="center" vertical="center"/>
      <protection hidden="1" locked="0"/>
    </xf>
    <xf numFmtId="0" fontId="26" fillId="23" borderId="30" xfId="0" applyFont="1" applyFill="1" applyBorder="1" applyAlignment="1" applyProtection="1">
      <alignment horizontal="center" vertical="center"/>
      <protection hidden="1" locked="0"/>
    </xf>
    <xf numFmtId="0" fontId="27" fillId="0" borderId="42" xfId="0" applyFont="1" applyFill="1" applyBorder="1" applyAlignment="1" applyProtection="1">
      <alignment horizontal="center" vertical="center" wrapText="1"/>
      <protection hidden="1"/>
    </xf>
    <xf numFmtId="0" fontId="26" fillId="26" borderId="24" xfId="0" applyFont="1" applyFill="1" applyBorder="1" applyAlignment="1" applyProtection="1">
      <alignment horizontal="center" vertical="center"/>
      <protection hidden="1" locked="0"/>
    </xf>
    <xf numFmtId="0" fontId="26" fillId="24" borderId="31" xfId="0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63" xfId="0" applyFont="1" applyBorder="1" applyAlignment="1" applyProtection="1">
      <alignment horizontal="center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horizontal="center"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25" fillId="20" borderId="22" xfId="0" applyFont="1" applyFill="1" applyBorder="1" applyAlignment="1" applyProtection="1">
      <alignment horizontal="center" vertical="center"/>
      <protection hidden="1"/>
    </xf>
    <xf numFmtId="0" fontId="25" fillId="20" borderId="23" xfId="0" applyFont="1" applyFill="1" applyBorder="1" applyAlignment="1" applyProtection="1">
      <alignment horizontal="center" vertical="center"/>
      <protection hidden="1"/>
    </xf>
    <xf numFmtId="0" fontId="25" fillId="20" borderId="24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1" fillId="0" borderId="53" xfId="0" applyFont="1" applyBorder="1" applyAlignment="1" applyProtection="1">
      <alignment horizontal="right" vertical="center"/>
      <protection hidden="1"/>
    </xf>
    <xf numFmtId="0" fontId="25" fillId="20" borderId="27" xfId="0" applyFont="1" applyFill="1" applyBorder="1" applyAlignment="1" applyProtection="1">
      <alignment horizontal="center" vertical="center"/>
      <protection hidden="1"/>
    </xf>
    <xf numFmtId="0" fontId="25" fillId="20" borderId="25" xfId="0" applyFont="1" applyFill="1" applyBorder="1" applyAlignment="1" applyProtection="1">
      <alignment horizontal="center" vertical="center"/>
      <protection hidden="1"/>
    </xf>
    <xf numFmtId="0" fontId="25" fillId="20" borderId="28" xfId="0" applyFont="1" applyFill="1" applyBorder="1" applyAlignment="1" applyProtection="1">
      <alignment horizontal="center" vertical="center"/>
      <protection hidden="1"/>
    </xf>
    <xf numFmtId="0" fontId="27" fillId="0" borderId="65" xfId="0" applyFont="1" applyBorder="1" applyAlignment="1" applyProtection="1">
      <alignment horizontal="right" vertical="center"/>
      <protection hidden="1"/>
    </xf>
    <xf numFmtId="0" fontId="27" fillId="0" borderId="53" xfId="0" applyFont="1" applyBorder="1" applyAlignment="1" applyProtection="1">
      <alignment horizontal="right" vertical="center"/>
      <protection hidden="1"/>
    </xf>
    <xf numFmtId="0" fontId="28" fillId="0" borderId="34" xfId="0" applyFont="1" applyBorder="1" applyAlignment="1" applyProtection="1">
      <alignment horizontal="center" vertical="center" shrinkToFit="1"/>
      <protection hidden="1"/>
    </xf>
    <xf numFmtId="49" fontId="27" fillId="0" borderId="26" xfId="0" applyNumberFormat="1" applyFont="1" applyFill="1" applyBorder="1" applyAlignment="1" applyProtection="1">
      <alignment horizontal="center" vertical="center"/>
      <protection locked="0"/>
    </xf>
    <xf numFmtId="49" fontId="27" fillId="20" borderId="26" xfId="0" applyNumberFormat="1" applyFont="1" applyFill="1" applyBorder="1" applyAlignment="1" applyProtection="1">
      <alignment horizontal="center" vertical="center"/>
      <protection hidden="1"/>
    </xf>
    <xf numFmtId="49" fontId="26" fillId="0" borderId="27" xfId="0" applyNumberFormat="1" applyFont="1" applyBorder="1" applyAlignment="1" applyProtection="1">
      <alignment horizontal="center" vertical="center"/>
      <protection hidden="1"/>
    </xf>
    <xf numFmtId="49" fontId="33" fillId="20" borderId="26" xfId="0" applyNumberFormat="1" applyFont="1" applyFill="1" applyBorder="1" applyAlignment="1" applyProtection="1">
      <alignment horizontal="center" vertical="center"/>
      <protection hidden="1"/>
    </xf>
    <xf numFmtId="49" fontId="33" fillId="20" borderId="25" xfId="0" applyNumberFormat="1" applyFont="1" applyFill="1" applyBorder="1" applyAlignment="1" applyProtection="1">
      <alignment horizontal="center" vertical="center"/>
      <protection hidden="1"/>
    </xf>
    <xf numFmtId="49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hidden="1"/>
    </xf>
    <xf numFmtId="49" fontId="27" fillId="0" borderId="25" xfId="0" applyNumberFormat="1" applyFont="1" applyBorder="1" applyAlignment="1" applyProtection="1">
      <alignment horizontal="center" vertical="center"/>
      <protection hidden="1" locked="0"/>
    </xf>
    <xf numFmtId="49" fontId="33" fillId="0" borderId="25" xfId="0" applyNumberFormat="1" applyFont="1" applyBorder="1" applyAlignment="1" applyProtection="1">
      <alignment horizontal="center" vertical="center"/>
      <protection hidden="1"/>
    </xf>
    <xf numFmtId="49" fontId="33" fillId="0" borderId="28" xfId="0" applyNumberFormat="1" applyFont="1" applyBorder="1" applyAlignment="1" applyProtection="1">
      <alignment horizontal="center" vertical="center"/>
      <protection hidden="1"/>
    </xf>
    <xf numFmtId="49" fontId="27" fillId="0" borderId="30" xfId="0" applyNumberFormat="1" applyFont="1" applyBorder="1" applyAlignment="1" applyProtection="1">
      <alignment horizontal="center" vertical="center"/>
      <protection hidden="1" locked="0"/>
    </xf>
    <xf numFmtId="0" fontId="27" fillId="0" borderId="33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wrapText="1"/>
      <protection hidden="1"/>
    </xf>
    <xf numFmtId="0" fontId="26" fillId="20" borderId="25" xfId="0" applyFont="1" applyFill="1" applyBorder="1" applyAlignment="1" applyProtection="1">
      <alignment horizontal="center" vertical="center" wrapText="1"/>
      <protection hidden="1"/>
    </xf>
    <xf numFmtId="0" fontId="20" fillId="20" borderId="34" xfId="0" applyFont="1" applyFill="1" applyBorder="1" applyAlignment="1" applyProtection="1">
      <alignment horizontal="center" vertical="center"/>
      <protection hidden="1"/>
    </xf>
    <xf numFmtId="0" fontId="26" fillId="20" borderId="66" xfId="0" applyFont="1" applyFill="1" applyBorder="1" applyAlignment="1" applyProtection="1">
      <alignment horizontal="center" vertical="center"/>
      <protection hidden="1"/>
    </xf>
    <xf numFmtId="0" fontId="26" fillId="20" borderId="35" xfId="0" applyFont="1" applyFill="1" applyBorder="1" applyAlignment="1" applyProtection="1">
      <alignment horizontal="center" vertical="center" wrapText="1"/>
      <protection hidden="1"/>
    </xf>
    <xf numFmtId="0" fontId="26" fillId="20" borderId="37" xfId="0" applyFont="1" applyFill="1" applyBorder="1" applyAlignment="1" applyProtection="1">
      <alignment horizontal="center" vertical="center" wrapText="1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67" xfId="0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44" xfId="0" applyFont="1" applyBorder="1" applyAlignment="1" applyProtection="1">
      <alignment vertical="center" wrapText="1"/>
      <protection hidden="1"/>
    </xf>
    <xf numFmtId="0" fontId="20" fillId="20" borderId="47" xfId="0" applyFont="1" applyFill="1" applyBorder="1" applyAlignment="1" applyProtection="1">
      <alignment horizontal="center" vertical="center" wrapText="1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30" fillId="24" borderId="47" xfId="0" applyFont="1" applyFill="1" applyBorder="1" applyAlignment="1" applyProtection="1">
      <alignment horizontal="center" vertical="center"/>
      <protection hidden="1" locked="0"/>
    </xf>
    <xf numFmtId="0" fontId="26" fillId="26" borderId="19" xfId="0" applyFont="1" applyFill="1" applyBorder="1" applyAlignment="1" applyProtection="1">
      <alignment horizontal="center" vertical="center"/>
      <protection hidden="1" locked="0"/>
    </xf>
    <xf numFmtId="0" fontId="30" fillId="24" borderId="19" xfId="0" applyFont="1" applyFill="1" applyBorder="1" applyAlignment="1" applyProtection="1">
      <alignment horizontal="center" vertical="center"/>
      <protection hidden="1" locked="0"/>
    </xf>
    <xf numFmtId="0" fontId="30" fillId="24" borderId="48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0" fillId="20" borderId="27" xfId="0" applyFont="1" applyFill="1" applyBorder="1" applyAlignment="1" applyProtection="1">
      <alignment horizontal="center" vertical="center" wrapText="1"/>
      <protection hidden="1"/>
    </xf>
    <xf numFmtId="0" fontId="26" fillId="24" borderId="30" xfId="0" applyFont="1" applyFill="1" applyBorder="1" applyAlignment="1" applyProtection="1">
      <alignment horizontal="center" vertical="center"/>
      <protection hidden="1" locked="0"/>
    </xf>
    <xf numFmtId="0" fontId="25" fillId="20" borderId="29" xfId="0" applyFont="1" applyFill="1" applyBorder="1" applyAlignment="1" applyProtection="1">
      <alignment horizontal="center" vertical="center"/>
      <protection hidden="1"/>
    </xf>
    <xf numFmtId="0" fontId="25" fillId="20" borderId="30" xfId="0" applyFont="1" applyFill="1" applyBorder="1" applyAlignment="1" applyProtection="1">
      <alignment horizontal="center" vertical="center"/>
      <protection hidden="1"/>
    </xf>
    <xf numFmtId="0" fontId="25" fillId="20" borderId="31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7" fillId="0" borderId="56" xfId="0" applyFont="1" applyBorder="1" applyAlignment="1" applyProtection="1">
      <alignment horizontal="center" vertical="center"/>
      <protection hidden="1"/>
    </xf>
    <xf numFmtId="0" fontId="27" fillId="0" borderId="68" xfId="0" applyFont="1" applyFill="1" applyBorder="1" applyAlignment="1" applyProtection="1">
      <alignment horizontal="center" vertical="center"/>
      <protection locked="0"/>
    </xf>
    <xf numFmtId="0" fontId="27" fillId="0" borderId="69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20" fillId="20" borderId="29" xfId="0" applyFont="1" applyFill="1" applyBorder="1" applyAlignment="1" applyProtection="1">
      <alignment horizontal="center" vertical="center" wrapText="1"/>
      <protection hidden="1"/>
    </xf>
    <xf numFmtId="0" fontId="27" fillId="0" borderId="6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26" borderId="30" xfId="0" applyFont="1" applyFill="1" applyBorder="1" applyAlignment="1" applyProtection="1">
      <alignment horizontal="center" vertical="center"/>
      <protection hidden="1" locked="0"/>
    </xf>
    <xf numFmtId="0" fontId="26" fillId="26" borderId="31" xfId="0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0" fillId="20" borderId="25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67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/>
      <protection hidden="1"/>
    </xf>
    <xf numFmtId="0" fontId="26" fillId="20" borderId="70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6" fillId="20" borderId="47" xfId="0" applyFont="1" applyFill="1" applyBorder="1" applyAlignment="1" applyProtection="1">
      <alignment horizontal="center" vertical="center" wrapText="1"/>
      <protection hidden="1"/>
    </xf>
    <xf numFmtId="0" fontId="26" fillId="20" borderId="48" xfId="0" applyFont="1" applyFill="1" applyBorder="1" applyAlignment="1" applyProtection="1">
      <alignment horizontal="center" vertical="center" wrapText="1"/>
      <protection hidden="1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6" fillId="20" borderId="27" xfId="0" applyFont="1" applyFill="1" applyBorder="1" applyAlignment="1" applyProtection="1">
      <alignment horizontal="center" vertical="center" wrapText="1"/>
      <protection hidden="1"/>
    </xf>
    <xf numFmtId="0" fontId="26" fillId="20" borderId="28" xfId="0" applyFont="1" applyFill="1" applyBorder="1" applyAlignment="1" applyProtection="1">
      <alignment horizontal="center" vertical="center" wrapText="1"/>
      <protection hidden="1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0" fontId="26" fillId="20" borderId="29" xfId="0" applyFont="1" applyFill="1" applyBorder="1" applyAlignment="1" applyProtection="1">
      <alignment horizontal="center" vertical="center" wrapText="1"/>
      <protection hidden="1"/>
    </xf>
    <xf numFmtId="0" fontId="26" fillId="20" borderId="31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1" xfId="0" applyNumberFormat="1" applyFont="1" applyBorder="1" applyAlignment="1" applyProtection="1">
      <alignment horizontal="center" vertical="center" shrinkToFit="1"/>
      <protection hidden="1"/>
    </xf>
    <xf numFmtId="49" fontId="36" fillId="0" borderId="11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1" fillId="0" borderId="65" xfId="0" applyFont="1" applyBorder="1" applyAlignment="1" applyProtection="1">
      <alignment horizontal="right" vertical="center"/>
      <protection hidden="1"/>
    </xf>
    <xf numFmtId="49" fontId="2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37" fillId="24" borderId="25" xfId="0" applyFont="1" applyFill="1" applyBorder="1" applyAlignment="1" applyProtection="1">
      <alignment horizontal="center" vertical="center" shrinkToFit="1"/>
      <protection locked="0"/>
    </xf>
    <xf numFmtId="49" fontId="33" fillId="0" borderId="30" xfId="0" applyNumberFormat="1" applyFont="1" applyBorder="1" applyAlignment="1" applyProtection="1">
      <alignment horizontal="center" vertical="center"/>
      <protection hidden="1"/>
    </xf>
    <xf numFmtId="49" fontId="33" fillId="0" borderId="31" xfId="0" applyNumberFormat="1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shrinkToFit="1"/>
      <protection hidden="1"/>
    </xf>
    <xf numFmtId="0" fontId="27" fillId="0" borderId="32" xfId="0" applyFont="1" applyBorder="1" applyAlignment="1" applyProtection="1">
      <alignment shrinkToFit="1"/>
      <protection hidden="1"/>
    </xf>
    <xf numFmtId="0" fontId="26" fillId="20" borderId="71" xfId="0" applyFont="1" applyFill="1" applyBorder="1" applyAlignment="1" applyProtection="1">
      <alignment horizontal="center" vertical="center" wrapText="1"/>
      <protection hidden="1"/>
    </xf>
    <xf numFmtId="0" fontId="26" fillId="20" borderId="45" xfId="0" applyFont="1" applyFill="1" applyBorder="1" applyAlignment="1" applyProtection="1">
      <alignment horizontal="center" vertical="center" wrapText="1"/>
      <protection hidden="1"/>
    </xf>
    <xf numFmtId="0" fontId="27" fillId="27" borderId="69" xfId="0" applyFont="1" applyFill="1" applyBorder="1" applyAlignment="1" applyProtection="1">
      <alignment horizontal="center" vertical="center" wrapText="1"/>
      <protection hidden="1"/>
    </xf>
    <xf numFmtId="0" fontId="27" fillId="27" borderId="33" xfId="0" applyFont="1" applyFill="1" applyBorder="1" applyAlignment="1" applyProtection="1">
      <alignment horizontal="center" vertical="center" wrapText="1"/>
      <protection hidden="1"/>
    </xf>
    <xf numFmtId="0" fontId="27" fillId="27" borderId="72" xfId="0" applyFont="1" applyFill="1" applyBorder="1" applyAlignment="1" applyProtection="1">
      <alignment horizontal="center" vertical="center" wrapText="1"/>
      <protection hidden="1"/>
    </xf>
    <xf numFmtId="0" fontId="18" fillId="27" borderId="71" xfId="0" applyFont="1" applyFill="1" applyBorder="1" applyAlignment="1" applyProtection="1">
      <alignment horizontal="center" vertical="center" wrapText="1"/>
      <protection hidden="1"/>
    </xf>
    <xf numFmtId="0" fontId="18" fillId="27" borderId="44" xfId="0" applyFont="1" applyFill="1" applyBorder="1" applyAlignment="1" applyProtection="1">
      <alignment horizontal="center" vertical="center" wrapText="1"/>
      <protection hidden="1"/>
    </xf>
    <xf numFmtId="0" fontId="18" fillId="27" borderId="73" xfId="0" applyFont="1" applyFill="1" applyBorder="1" applyAlignment="1" applyProtection="1">
      <alignment horizontal="center" vertical="center" wrapText="1"/>
      <protection hidden="1"/>
    </xf>
    <xf numFmtId="0" fontId="31" fillId="0" borderId="44" xfId="0" applyFont="1" applyBorder="1" applyAlignment="1" applyProtection="1">
      <alignment vertical="center"/>
      <protection hidden="1"/>
    </xf>
    <xf numFmtId="0" fontId="27" fillId="0" borderId="47" xfId="0" applyFont="1" applyBorder="1" applyAlignment="1" applyProtection="1">
      <alignment horizontal="center" vertical="center"/>
      <protection locked="0"/>
    </xf>
    <xf numFmtId="0" fontId="26" fillId="20" borderId="22" xfId="0" applyFont="1" applyFill="1" applyBorder="1" applyAlignment="1" applyProtection="1">
      <alignment horizontal="center" vertical="center" wrapText="1"/>
      <protection hidden="1"/>
    </xf>
    <xf numFmtId="0" fontId="26" fillId="20" borderId="24" xfId="0" applyFont="1" applyFill="1" applyBorder="1" applyAlignment="1" applyProtection="1">
      <alignment horizontal="center" vertical="center" wrapText="1"/>
      <protection hidden="1"/>
    </xf>
    <xf numFmtId="0" fontId="31" fillId="20" borderId="27" xfId="0" applyFont="1" applyFill="1" applyBorder="1" applyAlignment="1" applyProtection="1">
      <alignment horizontal="center" vertical="center"/>
      <protection hidden="1"/>
    </xf>
    <xf numFmtId="0" fontId="31" fillId="20" borderId="2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7" fillId="24" borderId="25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1" borderId="34" xfId="0" applyFont="1" applyFill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vertical="center"/>
      <protection hidden="1"/>
    </xf>
    <xf numFmtId="0" fontId="27" fillId="1" borderId="28" xfId="0" applyFont="1" applyFill="1" applyBorder="1" applyAlignment="1" applyProtection="1">
      <alignment horizontal="center" vertical="center"/>
      <protection locked="0"/>
    </xf>
    <xf numFmtId="0" fontId="27" fillId="24" borderId="67" xfId="0" applyFont="1" applyFill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1" borderId="58" xfId="0" applyFont="1" applyFill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vertical="center"/>
      <protection hidden="1"/>
    </xf>
    <xf numFmtId="0" fontId="31" fillId="0" borderId="10" xfId="0" applyFont="1" applyBorder="1" applyAlignment="1" applyProtection="1">
      <alignment vertical="center"/>
      <protection hidden="1"/>
    </xf>
    <xf numFmtId="0" fontId="27" fillId="1" borderId="31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31" fillId="0" borderId="25" xfId="0" applyFont="1" applyBorder="1" applyAlignment="1" applyProtection="1">
      <alignment vertical="center"/>
      <protection hidden="1"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95250</xdr:colOff>
      <xdr:row>0</xdr:row>
      <xdr:rowOff>76200</xdr:rowOff>
    </xdr:from>
    <xdr:to>
      <xdr:col>61</xdr:col>
      <xdr:colOff>590550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762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W49"/>
  <sheetViews>
    <sheetView zoomScale="86" zoomScaleNormal="86" workbookViewId="0" topLeftCell="C7">
      <pane xSplit="5" ySplit="2" topLeftCell="H9" activePane="bottomRight" state="frozen"/>
      <selection pane="topLeft" activeCell="C7" sqref="C7"/>
      <selection pane="topRight" activeCell="C7" sqref="C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3</v>
      </c>
      <c r="H2" s="5">
        <v>3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5</v>
      </c>
      <c r="Q2" s="12"/>
      <c r="R2" s="12"/>
      <c r="S2" s="5"/>
      <c r="V2" s="4"/>
      <c r="BI2" s="7"/>
      <c r="BL2" s="8" t="s">
        <v>2</v>
      </c>
      <c r="BM2" s="9" t="str">
        <f>G2</f>
        <v>13 -  Cad Jun Sen M DAN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13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13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14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6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42" t="s">
        <v>38</v>
      </c>
      <c r="Z8" s="42" t="s">
        <v>39</v>
      </c>
      <c r="AA8" s="43" t="s">
        <v>40</v>
      </c>
      <c r="AB8" s="42" t="s">
        <v>41</v>
      </c>
      <c r="AC8" s="42" t="s">
        <v>42</v>
      </c>
      <c r="AD8" s="42" t="s">
        <v>43</v>
      </c>
      <c r="AE8" s="42" t="s">
        <v>44</v>
      </c>
      <c r="AF8" s="42" t="s">
        <v>45</v>
      </c>
      <c r="AG8" s="44" t="s">
        <v>46</v>
      </c>
      <c r="AH8" s="45" t="s">
        <v>47</v>
      </c>
      <c r="AI8" s="45" t="s">
        <v>48</v>
      </c>
      <c r="AJ8" s="45" t="s">
        <v>49</v>
      </c>
      <c r="AK8" s="45" t="s">
        <v>50</v>
      </c>
      <c r="AL8" s="45" t="s">
        <v>51</v>
      </c>
      <c r="AM8" s="45" t="s">
        <v>52</v>
      </c>
      <c r="AN8" s="45" t="s">
        <v>53</v>
      </c>
      <c r="AO8" s="45" t="s">
        <v>54</v>
      </c>
      <c r="AP8" s="45" t="s">
        <v>55</v>
      </c>
      <c r="AQ8" s="45" t="s">
        <v>56</v>
      </c>
      <c r="AR8" s="45" t="s">
        <v>57</v>
      </c>
      <c r="AS8" s="45" t="s">
        <v>58</v>
      </c>
      <c r="AT8" s="45" t="s">
        <v>59</v>
      </c>
      <c r="AU8" s="45" t="s">
        <v>60</v>
      </c>
      <c r="AV8" s="45" t="s">
        <v>61</v>
      </c>
      <c r="AW8" s="45" t="s">
        <v>62</v>
      </c>
      <c r="AX8" s="45" t="s">
        <v>63</v>
      </c>
      <c r="AY8" s="45" t="s">
        <v>64</v>
      </c>
      <c r="AZ8" s="45" t="s">
        <v>65</v>
      </c>
      <c r="BB8" s="46" t="s">
        <v>66</v>
      </c>
      <c r="BC8" s="47" t="s">
        <v>67</v>
      </c>
      <c r="BD8" s="48"/>
      <c r="BE8" s="48"/>
      <c r="BF8" s="48"/>
      <c r="BG8" s="49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0" t="s">
        <v>21</v>
      </c>
      <c r="BO8" s="50" t="s">
        <v>22</v>
      </c>
      <c r="BP8" s="50" t="s">
        <v>23</v>
      </c>
      <c r="BQ8" s="50" t="s">
        <v>24</v>
      </c>
      <c r="BR8" s="50" t="s">
        <v>25</v>
      </c>
      <c r="BS8" s="50" t="s">
        <v>26</v>
      </c>
      <c r="BT8" s="50" t="s">
        <v>27</v>
      </c>
      <c r="BU8" s="50" t="s">
        <v>28</v>
      </c>
      <c r="BV8" s="50" t="s">
        <v>29</v>
      </c>
      <c r="BW8" s="50" t="s">
        <v>30</v>
      </c>
      <c r="BX8" s="50" t="s">
        <v>31</v>
      </c>
      <c r="BY8" s="50" t="s">
        <v>32</v>
      </c>
      <c r="BZ8" s="50" t="s">
        <v>33</v>
      </c>
      <c r="CA8" s="50" t="s">
        <v>34</v>
      </c>
      <c r="CB8" s="50" t="s">
        <v>35</v>
      </c>
      <c r="CC8" s="50" t="s">
        <v>36</v>
      </c>
      <c r="CD8" s="50" t="s">
        <v>37</v>
      </c>
      <c r="CE8" s="50" t="s">
        <v>38</v>
      </c>
      <c r="CF8" s="50" t="s">
        <v>39</v>
      </c>
      <c r="CG8" s="50" t="s">
        <v>40</v>
      </c>
      <c r="CH8" s="50" t="s">
        <v>41</v>
      </c>
      <c r="CI8" s="50" t="s">
        <v>42</v>
      </c>
      <c r="CJ8" s="50" t="s">
        <v>43</v>
      </c>
      <c r="CK8" s="50" t="s">
        <v>44</v>
      </c>
      <c r="CL8" s="50" t="s">
        <v>45</v>
      </c>
      <c r="CN8" s="51"/>
      <c r="CO8" s="48"/>
      <c r="CP8" s="50"/>
      <c r="CQ8" s="52"/>
      <c r="CR8" s="53"/>
      <c r="CT8" s="54"/>
      <c r="CU8" s="54"/>
      <c r="CV8" s="54"/>
    </row>
    <row r="9" spans="1:100" s="62" customFormat="1" ht="21" customHeight="1">
      <c r="A9" s="55" t="s">
        <v>68</v>
      </c>
      <c r="B9" s="55">
        <v>72</v>
      </c>
      <c r="C9" s="50">
        <f aca="true" ca="1" t="shared" si="0" ref="C9:C18">OFFSET(C9,12,0)</f>
        <v>1</v>
      </c>
      <c r="D9" s="56" t="s">
        <v>69</v>
      </c>
      <c r="E9" s="55" t="s">
        <v>5</v>
      </c>
      <c r="F9" s="55">
        <v>56</v>
      </c>
      <c r="G9" s="57" t="s">
        <v>70</v>
      </c>
      <c r="H9" s="58" t="s">
        <v>71</v>
      </c>
      <c r="I9" s="59"/>
      <c r="J9" s="59"/>
      <c r="K9" s="59"/>
      <c r="L9" s="59"/>
      <c r="M9" s="58" t="s">
        <v>71</v>
      </c>
      <c r="N9" s="59"/>
      <c r="O9" s="59"/>
      <c r="P9" s="59"/>
      <c r="Q9" s="59"/>
      <c r="R9" s="58" t="s">
        <v>72</v>
      </c>
      <c r="S9" s="59"/>
      <c r="T9" s="59"/>
      <c r="U9" s="59"/>
      <c r="V9" s="59"/>
      <c r="W9" s="58" t="s">
        <v>71</v>
      </c>
      <c r="X9" s="59"/>
      <c r="Y9" s="59"/>
      <c r="Z9" s="59"/>
      <c r="AA9" s="58"/>
      <c r="AB9" s="59"/>
      <c r="AC9" s="59"/>
      <c r="AD9" s="59"/>
      <c r="AE9" s="59"/>
      <c r="AF9" s="59"/>
      <c r="AG9" s="60"/>
      <c r="AH9" s="60"/>
      <c r="AI9" s="60"/>
      <c r="AJ9" s="60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C9" s="63" t="s">
        <v>71</v>
      </c>
      <c r="BD9" s="64"/>
      <c r="BE9" s="65"/>
      <c r="BF9" s="65"/>
      <c r="BG9" s="66"/>
      <c r="BI9" s="40">
        <f aca="true" ca="1" t="shared" si="1" ref="BI9:BI18">OFFSET(BI9,12,0)</f>
        <v>1</v>
      </c>
      <c r="BJ9" s="56" t="str">
        <f aca="true" t="shared" si="2" ref="BJ9:BJ18">D9</f>
        <v>AMBROISE Lug Owein</v>
      </c>
      <c r="BK9" s="56" t="str">
        <f aca="true" t="shared" si="3" ref="BK9:BK18">E9</f>
        <v>1</v>
      </c>
      <c r="BL9" s="56">
        <f aca="true" t="shared" si="4" ref="BL9:BL18">F9</f>
        <v>56</v>
      </c>
      <c r="BM9" s="56" t="str">
        <f aca="true" t="shared" si="5" ref="BM9:BM18">G9</f>
        <v>JUDO CLUB DE SARGE</v>
      </c>
      <c r="BN9" s="58"/>
      <c r="BO9" s="59"/>
      <c r="BP9" s="59"/>
      <c r="BQ9" s="59"/>
      <c r="BR9" s="59"/>
      <c r="BS9" s="58"/>
      <c r="BT9" s="59"/>
      <c r="BU9" s="59"/>
      <c r="BV9" s="59"/>
      <c r="BW9" s="59"/>
      <c r="BX9" s="58"/>
      <c r="BY9" s="59"/>
      <c r="BZ9" s="59"/>
      <c r="CA9" s="59"/>
      <c r="CB9" s="59"/>
      <c r="CC9" s="58"/>
      <c r="CD9" s="59"/>
      <c r="CE9" s="59"/>
      <c r="CF9" s="59"/>
      <c r="CG9" s="58"/>
      <c r="CH9" s="59"/>
      <c r="CI9" s="59"/>
      <c r="CJ9" s="59"/>
      <c r="CK9" s="59"/>
      <c r="CL9" s="59"/>
      <c r="CN9" s="63"/>
      <c r="CO9" s="64"/>
      <c r="CP9" s="65"/>
      <c r="CQ9" s="66"/>
      <c r="CS9" s="54"/>
      <c r="CT9" s="54"/>
      <c r="CU9" s="54"/>
      <c r="CV9" s="54"/>
    </row>
    <row r="10" spans="1:100" s="46" customFormat="1" ht="21" customHeight="1">
      <c r="A10" s="55" t="s">
        <v>68</v>
      </c>
      <c r="B10" s="55">
        <v>49</v>
      </c>
      <c r="C10" s="50">
        <f ca="1" t="shared" si="0"/>
        <v>2</v>
      </c>
      <c r="D10" s="67" t="s">
        <v>73</v>
      </c>
      <c r="E10" s="55" t="s">
        <v>5</v>
      </c>
      <c r="F10" s="55">
        <v>58</v>
      </c>
      <c r="G10" s="57" t="s">
        <v>74</v>
      </c>
      <c r="H10" s="59"/>
      <c r="I10" s="59"/>
      <c r="J10" s="58" t="s">
        <v>72</v>
      </c>
      <c r="K10" s="59"/>
      <c r="L10" s="59"/>
      <c r="M10" s="59"/>
      <c r="N10" s="59"/>
      <c r="O10" s="58" t="s">
        <v>71</v>
      </c>
      <c r="P10" s="59"/>
      <c r="Q10" s="59"/>
      <c r="R10" s="59"/>
      <c r="S10" s="58" t="s">
        <v>75</v>
      </c>
      <c r="T10" s="59"/>
      <c r="U10" s="59"/>
      <c r="V10" s="59"/>
      <c r="W10" s="59"/>
      <c r="X10" s="59"/>
      <c r="Y10" s="58" t="s">
        <v>76</v>
      </c>
      <c r="Z10" s="59"/>
      <c r="AA10" s="59"/>
      <c r="AB10" s="58" t="s">
        <v>71</v>
      </c>
      <c r="AC10" s="59"/>
      <c r="AD10" s="59"/>
      <c r="AE10" s="59"/>
      <c r="AF10" s="59"/>
      <c r="AG10" s="60"/>
      <c r="AH10" s="61"/>
      <c r="AI10" s="61"/>
      <c r="AJ10" s="61"/>
      <c r="AK10" s="60"/>
      <c r="AL10" s="61"/>
      <c r="AM10" s="61"/>
      <c r="AN10" s="61"/>
      <c r="AO10" s="61"/>
      <c r="AP10" s="61"/>
      <c r="AQ10" s="60"/>
      <c r="AR10" s="60"/>
      <c r="AS10" s="61"/>
      <c r="AT10" s="61"/>
      <c r="AU10" s="61"/>
      <c r="AV10" s="61"/>
      <c r="AW10" s="61"/>
      <c r="AX10" s="61"/>
      <c r="AY10" s="61"/>
      <c r="AZ10" s="61"/>
      <c r="BC10" s="63"/>
      <c r="BD10" s="64"/>
      <c r="BE10" s="65"/>
      <c r="BF10" s="65"/>
      <c r="BG10" s="66"/>
      <c r="BI10" s="40">
        <f ca="1" t="shared" si="1"/>
        <v>2</v>
      </c>
      <c r="BJ10" s="56" t="str">
        <f t="shared" si="2"/>
        <v>AHAMADA Fahadi</v>
      </c>
      <c r="BK10" s="56" t="str">
        <f t="shared" si="3"/>
        <v>1</v>
      </c>
      <c r="BL10" s="56">
        <f t="shared" si="4"/>
        <v>58</v>
      </c>
      <c r="BM10" s="56" t="str">
        <f t="shared" si="5"/>
        <v>MPT MONPLAISIR</v>
      </c>
      <c r="BN10" s="59"/>
      <c r="BO10" s="59"/>
      <c r="BP10" s="58"/>
      <c r="BQ10" s="59"/>
      <c r="BR10" s="59"/>
      <c r="BS10" s="59"/>
      <c r="BT10" s="59"/>
      <c r="BU10" s="58"/>
      <c r="BV10" s="59"/>
      <c r="BW10" s="59"/>
      <c r="BX10" s="59"/>
      <c r="BY10" s="58"/>
      <c r="BZ10" s="59"/>
      <c r="CA10" s="59"/>
      <c r="CB10" s="59"/>
      <c r="CC10" s="59"/>
      <c r="CD10" s="59"/>
      <c r="CE10" s="58"/>
      <c r="CF10" s="59"/>
      <c r="CG10" s="59"/>
      <c r="CH10" s="58"/>
      <c r="CI10" s="59"/>
      <c r="CJ10" s="59"/>
      <c r="CK10" s="59"/>
      <c r="CL10" s="59"/>
      <c r="CN10" s="63"/>
      <c r="CO10" s="64"/>
      <c r="CP10" s="65"/>
      <c r="CQ10" s="66"/>
      <c r="CT10" s="3"/>
      <c r="CU10" s="3"/>
      <c r="CV10" s="3"/>
    </row>
    <row r="11" spans="1:95" s="46" customFormat="1" ht="21" customHeight="1">
      <c r="A11" s="55" t="s">
        <v>68</v>
      </c>
      <c r="B11" s="55">
        <v>49</v>
      </c>
      <c r="C11" s="50">
        <f ca="1" t="shared" si="0"/>
        <v>3</v>
      </c>
      <c r="D11" s="67" t="s">
        <v>77</v>
      </c>
      <c r="E11" s="55" t="s">
        <v>5</v>
      </c>
      <c r="F11" s="55">
        <v>60</v>
      </c>
      <c r="G11" s="57" t="s">
        <v>78</v>
      </c>
      <c r="H11" s="58" t="s">
        <v>72</v>
      </c>
      <c r="I11" s="59"/>
      <c r="J11" s="59"/>
      <c r="K11" s="59"/>
      <c r="L11" s="59"/>
      <c r="M11" s="59"/>
      <c r="N11" s="59"/>
      <c r="O11" s="59"/>
      <c r="P11" s="58" t="s">
        <v>76</v>
      </c>
      <c r="Q11" s="59"/>
      <c r="R11" s="59"/>
      <c r="S11" s="59"/>
      <c r="T11" s="59"/>
      <c r="U11" s="58" t="s">
        <v>75</v>
      </c>
      <c r="V11" s="59"/>
      <c r="W11" s="59"/>
      <c r="X11" s="59"/>
      <c r="Y11" s="59"/>
      <c r="Z11" s="58" t="s">
        <v>79</v>
      </c>
      <c r="AA11" s="59"/>
      <c r="AB11" s="59"/>
      <c r="AC11" s="59"/>
      <c r="AD11" s="58" t="s">
        <v>80</v>
      </c>
      <c r="AE11" s="59"/>
      <c r="AF11" s="59"/>
      <c r="AG11" s="61"/>
      <c r="AH11" s="61"/>
      <c r="AI11" s="61"/>
      <c r="AJ11" s="61"/>
      <c r="AK11" s="60"/>
      <c r="AL11" s="61"/>
      <c r="AM11" s="61"/>
      <c r="AN11" s="61"/>
      <c r="AO11" s="61"/>
      <c r="AP11" s="61"/>
      <c r="AQ11" s="61"/>
      <c r="AR11" s="61"/>
      <c r="AS11" s="60"/>
      <c r="AT11" s="60"/>
      <c r="AU11" s="60"/>
      <c r="AV11" s="61"/>
      <c r="AW11" s="61"/>
      <c r="AX11" s="61"/>
      <c r="AY11" s="61"/>
      <c r="AZ11" s="61"/>
      <c r="BC11" s="63"/>
      <c r="BD11" s="64"/>
      <c r="BE11" s="65"/>
      <c r="BF11" s="65"/>
      <c r="BG11" s="66"/>
      <c r="BI11" s="40">
        <f ca="1" t="shared" si="1"/>
        <v>3</v>
      </c>
      <c r="BJ11" s="56" t="str">
        <f t="shared" si="2"/>
        <v>BIETRY Killian</v>
      </c>
      <c r="BK11" s="56" t="str">
        <f t="shared" si="3"/>
        <v>1</v>
      </c>
      <c r="BL11" s="56">
        <f t="shared" si="4"/>
        <v>60</v>
      </c>
      <c r="BM11" s="56" t="str">
        <f t="shared" si="5"/>
        <v>AT CLUB LONGUE</v>
      </c>
      <c r="BN11" s="58"/>
      <c r="BO11" s="59"/>
      <c r="BP11" s="59"/>
      <c r="BQ11" s="59"/>
      <c r="BR11" s="59"/>
      <c r="BS11" s="59"/>
      <c r="BT11" s="59"/>
      <c r="BU11" s="59"/>
      <c r="BV11" s="58"/>
      <c r="BW11" s="59"/>
      <c r="BX11" s="59"/>
      <c r="BY11" s="59"/>
      <c r="BZ11" s="59"/>
      <c r="CA11" s="58"/>
      <c r="CB11" s="59"/>
      <c r="CC11" s="59"/>
      <c r="CD11" s="59"/>
      <c r="CE11" s="59"/>
      <c r="CF11" s="58"/>
      <c r="CG11" s="59"/>
      <c r="CH11" s="59"/>
      <c r="CI11" s="59"/>
      <c r="CJ11" s="58"/>
      <c r="CK11" s="59"/>
      <c r="CL11" s="59"/>
      <c r="CN11" s="63"/>
      <c r="CO11" s="64"/>
      <c r="CP11" s="65"/>
      <c r="CQ11" s="66"/>
    </row>
    <row r="12" spans="1:95" s="46" customFormat="1" ht="21" customHeight="1">
      <c r="A12" s="55" t="s">
        <v>68</v>
      </c>
      <c r="B12" s="55">
        <v>72</v>
      </c>
      <c r="C12" s="50">
        <f ca="1" t="shared" si="0"/>
        <v>4</v>
      </c>
      <c r="D12" s="67" t="s">
        <v>81</v>
      </c>
      <c r="E12" s="55" t="s">
        <v>5</v>
      </c>
      <c r="F12" s="55">
        <v>60</v>
      </c>
      <c r="G12" s="57" t="s">
        <v>82</v>
      </c>
      <c r="H12" s="59"/>
      <c r="I12" s="59"/>
      <c r="J12" s="58" t="s">
        <v>71</v>
      </c>
      <c r="K12" s="59"/>
      <c r="L12" s="59"/>
      <c r="M12" s="59"/>
      <c r="N12" s="58" t="s">
        <v>71</v>
      </c>
      <c r="O12" s="59"/>
      <c r="P12" s="59"/>
      <c r="Q12" s="59"/>
      <c r="R12" s="58" t="s">
        <v>71</v>
      </c>
      <c r="S12" s="59"/>
      <c r="T12" s="59"/>
      <c r="U12" s="59"/>
      <c r="V12" s="58" t="s">
        <v>71</v>
      </c>
      <c r="W12" s="59"/>
      <c r="X12" s="59"/>
      <c r="Y12" s="59"/>
      <c r="Z12" s="59"/>
      <c r="AA12" s="59"/>
      <c r="AB12" s="59"/>
      <c r="AC12" s="59"/>
      <c r="AD12" s="59"/>
      <c r="AE12" s="58" t="s">
        <v>71</v>
      </c>
      <c r="AF12" s="59"/>
      <c r="AG12" s="61"/>
      <c r="AH12" s="61"/>
      <c r="AI12" s="61"/>
      <c r="AJ12" s="61"/>
      <c r="AK12" s="61"/>
      <c r="AL12" s="60"/>
      <c r="AM12" s="60"/>
      <c r="AN12" s="60"/>
      <c r="AO12" s="61"/>
      <c r="AP12" s="61"/>
      <c r="AQ12" s="61"/>
      <c r="AR12" s="61"/>
      <c r="AS12" s="60"/>
      <c r="AT12" s="61"/>
      <c r="AU12" s="61"/>
      <c r="AV12" s="61"/>
      <c r="AW12" s="61"/>
      <c r="AX12" s="61"/>
      <c r="AY12" s="61"/>
      <c r="AZ12" s="61"/>
      <c r="BC12" s="63"/>
      <c r="BD12" s="64"/>
      <c r="BE12" s="65"/>
      <c r="BF12" s="65"/>
      <c r="BG12" s="66"/>
      <c r="BI12" s="40">
        <f ca="1" t="shared" si="1"/>
        <v>4</v>
      </c>
      <c r="BJ12" s="56" t="str">
        <f t="shared" si="2"/>
        <v>FOURNIER Sulyvan</v>
      </c>
      <c r="BK12" s="56" t="str">
        <f t="shared" si="3"/>
        <v>1</v>
      </c>
      <c r="BL12" s="56">
        <f t="shared" si="4"/>
        <v>60</v>
      </c>
      <c r="BM12" s="56" t="str">
        <f t="shared" si="5"/>
        <v>JUDO CLUB SABOLIEN</v>
      </c>
      <c r="BN12" s="59"/>
      <c r="BO12" s="59"/>
      <c r="BP12" s="58"/>
      <c r="BQ12" s="59"/>
      <c r="BR12" s="59"/>
      <c r="BS12" s="59"/>
      <c r="BT12" s="58"/>
      <c r="BU12" s="59"/>
      <c r="BV12" s="59"/>
      <c r="BW12" s="59"/>
      <c r="BX12" s="58"/>
      <c r="BY12" s="59"/>
      <c r="BZ12" s="59"/>
      <c r="CA12" s="59"/>
      <c r="CB12" s="58"/>
      <c r="CC12" s="59"/>
      <c r="CD12" s="59"/>
      <c r="CE12" s="59"/>
      <c r="CF12" s="59"/>
      <c r="CG12" s="59"/>
      <c r="CH12" s="59"/>
      <c r="CI12" s="59"/>
      <c r="CJ12" s="59"/>
      <c r="CK12" s="58"/>
      <c r="CL12" s="59"/>
      <c r="CN12" s="63"/>
      <c r="CO12" s="64"/>
      <c r="CP12" s="65"/>
      <c r="CQ12" s="66"/>
    </row>
    <row r="13" spans="1:95" s="46" customFormat="1" ht="21" customHeight="1">
      <c r="A13" s="55" t="s">
        <v>68</v>
      </c>
      <c r="B13" s="55">
        <v>72</v>
      </c>
      <c r="C13" s="50">
        <f ca="1" t="shared" si="0"/>
        <v>5</v>
      </c>
      <c r="D13" s="67" t="s">
        <v>83</v>
      </c>
      <c r="E13" s="55" t="s">
        <v>5</v>
      </c>
      <c r="F13" s="55">
        <v>60</v>
      </c>
      <c r="G13" s="57" t="s">
        <v>84</v>
      </c>
      <c r="H13" s="59"/>
      <c r="I13" s="59"/>
      <c r="J13" s="59"/>
      <c r="K13" s="58" t="s">
        <v>71</v>
      </c>
      <c r="L13" s="59"/>
      <c r="M13" s="59"/>
      <c r="N13" s="59"/>
      <c r="O13" s="59"/>
      <c r="P13" s="58" t="s">
        <v>71</v>
      </c>
      <c r="Q13" s="59"/>
      <c r="R13" s="59"/>
      <c r="S13" s="59"/>
      <c r="T13" s="59"/>
      <c r="U13" s="59"/>
      <c r="V13" s="59"/>
      <c r="W13" s="58" t="s">
        <v>85</v>
      </c>
      <c r="X13" s="59"/>
      <c r="Y13" s="59"/>
      <c r="Z13" s="59"/>
      <c r="AA13" s="59"/>
      <c r="AB13" s="58" t="s">
        <v>86</v>
      </c>
      <c r="AC13" s="59"/>
      <c r="AD13" s="59"/>
      <c r="AE13" s="59"/>
      <c r="AF13" s="58" t="s">
        <v>71</v>
      </c>
      <c r="AG13" s="61"/>
      <c r="AH13" s="61"/>
      <c r="AI13" s="61"/>
      <c r="AJ13" s="61"/>
      <c r="AK13" s="61"/>
      <c r="AL13" s="60"/>
      <c r="AM13" s="61"/>
      <c r="AN13" s="61"/>
      <c r="AO13" s="60"/>
      <c r="AP13" s="60"/>
      <c r="AQ13" s="61"/>
      <c r="AR13" s="61"/>
      <c r="AS13" s="61"/>
      <c r="AT13" s="61"/>
      <c r="AU13" s="61"/>
      <c r="AV13" s="60"/>
      <c r="AW13" s="61"/>
      <c r="AX13" s="61"/>
      <c r="AY13" s="61"/>
      <c r="AZ13" s="61"/>
      <c r="BC13" s="63"/>
      <c r="BD13" s="65"/>
      <c r="BE13" s="65"/>
      <c r="BF13" s="65"/>
      <c r="BG13" s="66"/>
      <c r="BI13" s="40">
        <f ca="1" t="shared" si="1"/>
        <v>5</v>
      </c>
      <c r="BJ13" s="56" t="str">
        <f t="shared" si="2"/>
        <v>LEHOUX Nathan</v>
      </c>
      <c r="BK13" s="56" t="str">
        <f t="shared" si="3"/>
        <v>1</v>
      </c>
      <c r="BL13" s="56">
        <f t="shared" si="4"/>
        <v>60</v>
      </c>
      <c r="BM13" s="56" t="str">
        <f t="shared" si="5"/>
        <v>JUDO CLUB CASTELORIEN</v>
      </c>
      <c r="BN13" s="59"/>
      <c r="BO13" s="59"/>
      <c r="BP13" s="59"/>
      <c r="BQ13" s="58"/>
      <c r="BR13" s="59"/>
      <c r="BS13" s="59"/>
      <c r="BT13" s="59"/>
      <c r="BU13" s="59"/>
      <c r="BV13" s="58"/>
      <c r="BW13" s="59"/>
      <c r="BX13" s="59"/>
      <c r="BY13" s="59"/>
      <c r="BZ13" s="59"/>
      <c r="CA13" s="59"/>
      <c r="CB13" s="59"/>
      <c r="CC13" s="58"/>
      <c r="CD13" s="59"/>
      <c r="CE13" s="59"/>
      <c r="CF13" s="59"/>
      <c r="CG13" s="59"/>
      <c r="CH13" s="58"/>
      <c r="CI13" s="59"/>
      <c r="CJ13" s="59"/>
      <c r="CK13" s="59"/>
      <c r="CL13" s="58"/>
      <c r="CN13" s="63"/>
      <c r="CO13" s="65"/>
      <c r="CP13" s="65"/>
      <c r="CQ13" s="66"/>
    </row>
    <row r="14" spans="1:95" s="46" customFormat="1" ht="21" customHeight="1">
      <c r="A14" s="55" t="s">
        <v>87</v>
      </c>
      <c r="B14" s="55">
        <v>37</v>
      </c>
      <c r="C14" s="50">
        <f ca="1" t="shared" si="0"/>
        <v>6</v>
      </c>
      <c r="D14" s="67" t="s">
        <v>88</v>
      </c>
      <c r="E14" s="55" t="s">
        <v>5</v>
      </c>
      <c r="F14" s="55">
        <v>61</v>
      </c>
      <c r="G14" s="57" t="s">
        <v>89</v>
      </c>
      <c r="H14" s="59"/>
      <c r="I14" s="59"/>
      <c r="J14" s="59"/>
      <c r="K14" s="59"/>
      <c r="L14" s="59"/>
      <c r="M14" s="58" t="s">
        <v>72</v>
      </c>
      <c r="N14" s="59"/>
      <c r="O14" s="59"/>
      <c r="P14" s="59"/>
      <c r="Q14" s="58" t="s">
        <v>71</v>
      </c>
      <c r="R14" s="59"/>
      <c r="S14" s="58" t="s">
        <v>90</v>
      </c>
      <c r="T14" s="59"/>
      <c r="U14" s="59"/>
      <c r="V14" s="59"/>
      <c r="W14" s="59"/>
      <c r="X14" s="59"/>
      <c r="Y14" s="59"/>
      <c r="Z14" s="58" t="s">
        <v>75</v>
      </c>
      <c r="AA14" s="59"/>
      <c r="AB14" s="59"/>
      <c r="AC14" s="58" t="s">
        <v>72</v>
      </c>
      <c r="AD14" s="59"/>
      <c r="AE14" s="59"/>
      <c r="AF14" s="59"/>
      <c r="AG14" s="61"/>
      <c r="AH14" s="61"/>
      <c r="AI14" s="61"/>
      <c r="AJ14" s="61"/>
      <c r="AK14" s="61"/>
      <c r="AL14" s="61"/>
      <c r="AM14" s="60"/>
      <c r="AN14" s="61"/>
      <c r="AO14" s="60"/>
      <c r="AP14" s="61"/>
      <c r="AQ14" s="61"/>
      <c r="AR14" s="61"/>
      <c r="AS14" s="61"/>
      <c r="AT14" s="61"/>
      <c r="AU14" s="61"/>
      <c r="AV14" s="61"/>
      <c r="AW14" s="60"/>
      <c r="AX14" s="60"/>
      <c r="AY14" s="61"/>
      <c r="AZ14" s="61"/>
      <c r="BC14" s="63"/>
      <c r="BD14" s="65"/>
      <c r="BE14" s="65"/>
      <c r="BF14" s="65"/>
      <c r="BG14" s="66"/>
      <c r="BI14" s="40">
        <f ca="1" t="shared" si="1"/>
        <v>6</v>
      </c>
      <c r="BJ14" s="56" t="str">
        <f t="shared" si="2"/>
        <v>ANDRE Corentin</v>
      </c>
      <c r="BK14" s="56" t="str">
        <f t="shared" si="3"/>
        <v>1</v>
      </c>
      <c r="BL14" s="56">
        <f t="shared" si="4"/>
        <v>61</v>
      </c>
      <c r="BM14" s="56" t="str">
        <f t="shared" si="5"/>
        <v>E.S.BOURGUEIL</v>
      </c>
      <c r="BN14" s="59"/>
      <c r="BO14" s="59"/>
      <c r="BP14" s="59"/>
      <c r="BQ14" s="59"/>
      <c r="BR14" s="59"/>
      <c r="BS14" s="58"/>
      <c r="BT14" s="59"/>
      <c r="BU14" s="59"/>
      <c r="BV14" s="59"/>
      <c r="BW14" s="58"/>
      <c r="BX14" s="59"/>
      <c r="BY14" s="58"/>
      <c r="BZ14" s="59"/>
      <c r="CA14" s="59"/>
      <c r="CB14" s="59"/>
      <c r="CC14" s="59"/>
      <c r="CD14" s="59"/>
      <c r="CE14" s="59"/>
      <c r="CF14" s="58"/>
      <c r="CG14" s="59"/>
      <c r="CH14" s="59"/>
      <c r="CI14" s="58"/>
      <c r="CJ14" s="59"/>
      <c r="CK14" s="59"/>
      <c r="CL14" s="59"/>
      <c r="CN14" s="63"/>
      <c r="CO14" s="65"/>
      <c r="CP14" s="65"/>
      <c r="CQ14" s="66"/>
    </row>
    <row r="15" spans="1:95" s="46" customFormat="1" ht="21" customHeight="1">
      <c r="A15" s="55" t="s">
        <v>68</v>
      </c>
      <c r="B15" s="55">
        <v>49</v>
      </c>
      <c r="C15" s="50">
        <f ca="1" t="shared" si="0"/>
        <v>7</v>
      </c>
      <c r="D15" s="67" t="s">
        <v>91</v>
      </c>
      <c r="E15" s="55" t="s">
        <v>5</v>
      </c>
      <c r="F15" s="55">
        <v>61</v>
      </c>
      <c r="G15" s="57" t="s">
        <v>92</v>
      </c>
      <c r="H15" s="59"/>
      <c r="I15" s="59"/>
      <c r="J15" s="59"/>
      <c r="K15" s="59"/>
      <c r="L15" s="58" t="s">
        <v>93</v>
      </c>
      <c r="M15" s="59"/>
      <c r="N15" s="59"/>
      <c r="O15" s="58" t="s">
        <v>72</v>
      </c>
      <c r="P15" s="59"/>
      <c r="Q15" s="59"/>
      <c r="R15" s="59"/>
      <c r="S15" s="59"/>
      <c r="T15" s="59"/>
      <c r="U15" s="58" t="s">
        <v>93</v>
      </c>
      <c r="V15" s="59"/>
      <c r="W15" s="59"/>
      <c r="X15" s="58" t="s">
        <v>93</v>
      </c>
      <c r="Y15" s="59"/>
      <c r="Z15" s="59"/>
      <c r="AA15" s="58"/>
      <c r="AB15" s="59"/>
      <c r="AC15" s="59"/>
      <c r="AD15" s="59"/>
      <c r="AE15" s="59"/>
      <c r="AF15" s="59"/>
      <c r="AG15" s="61"/>
      <c r="AH15" s="61"/>
      <c r="AI15" s="61"/>
      <c r="AJ15" s="61"/>
      <c r="AK15" s="61"/>
      <c r="AL15" s="61"/>
      <c r="AM15" s="61"/>
      <c r="AN15" s="60"/>
      <c r="AO15" s="61"/>
      <c r="AP15" s="60"/>
      <c r="AQ15" s="61"/>
      <c r="AR15" s="61"/>
      <c r="AS15" s="61"/>
      <c r="AT15" s="61"/>
      <c r="AU15" s="61"/>
      <c r="AV15" s="61"/>
      <c r="AW15" s="60"/>
      <c r="AX15" s="61"/>
      <c r="AY15" s="60"/>
      <c r="AZ15" s="61"/>
      <c r="BC15" s="63"/>
      <c r="BD15" s="65"/>
      <c r="BE15" s="65"/>
      <c r="BF15" s="65"/>
      <c r="BG15" s="66"/>
      <c r="BI15" s="40">
        <f ca="1" t="shared" si="1"/>
        <v>7</v>
      </c>
      <c r="BJ15" s="56" t="str">
        <f t="shared" si="2"/>
        <v>NAY Julien</v>
      </c>
      <c r="BK15" s="56" t="str">
        <f t="shared" si="3"/>
        <v>1</v>
      </c>
      <c r="BL15" s="56">
        <f t="shared" si="4"/>
        <v>61</v>
      </c>
      <c r="BM15" s="56" t="str">
        <f t="shared" si="5"/>
        <v>DOJO DU SOC CANDE</v>
      </c>
      <c r="BN15" s="59"/>
      <c r="BO15" s="59"/>
      <c r="BP15" s="59"/>
      <c r="BQ15" s="59"/>
      <c r="BR15" s="58"/>
      <c r="BS15" s="59"/>
      <c r="BT15" s="59"/>
      <c r="BU15" s="58"/>
      <c r="BV15" s="59"/>
      <c r="BW15" s="59"/>
      <c r="BX15" s="59"/>
      <c r="BY15" s="59"/>
      <c r="BZ15" s="59"/>
      <c r="CA15" s="58"/>
      <c r="CB15" s="59"/>
      <c r="CC15" s="59"/>
      <c r="CD15" s="58"/>
      <c r="CE15" s="59"/>
      <c r="CF15" s="59"/>
      <c r="CG15" s="58"/>
      <c r="CH15" s="59"/>
      <c r="CI15" s="59"/>
      <c r="CJ15" s="59"/>
      <c r="CK15" s="59"/>
      <c r="CL15" s="59"/>
      <c r="CN15" s="63"/>
      <c r="CO15" s="65"/>
      <c r="CP15" s="65"/>
      <c r="CQ15" s="66"/>
    </row>
    <row r="16" spans="1:95" s="46" customFormat="1" ht="21" customHeight="1">
      <c r="A16" s="55" t="s">
        <v>68</v>
      </c>
      <c r="B16" s="55">
        <v>44</v>
      </c>
      <c r="C16" s="50">
        <f ca="1" t="shared" si="0"/>
        <v>8</v>
      </c>
      <c r="D16" s="67" t="s">
        <v>94</v>
      </c>
      <c r="E16" s="55" t="s">
        <v>5</v>
      </c>
      <c r="F16" s="55">
        <v>62</v>
      </c>
      <c r="G16" s="57" t="s">
        <v>95</v>
      </c>
      <c r="H16" s="59"/>
      <c r="I16" s="58" t="s">
        <v>96</v>
      </c>
      <c r="J16" s="59"/>
      <c r="K16" s="59"/>
      <c r="L16" s="59"/>
      <c r="M16" s="59"/>
      <c r="N16" s="58" t="s">
        <v>72</v>
      </c>
      <c r="O16" s="59"/>
      <c r="P16" s="59"/>
      <c r="Q16" s="59"/>
      <c r="R16" s="59"/>
      <c r="S16" s="59"/>
      <c r="T16" s="58" t="s">
        <v>71</v>
      </c>
      <c r="U16" s="59"/>
      <c r="V16" s="59"/>
      <c r="W16" s="59"/>
      <c r="X16" s="59"/>
      <c r="Y16" s="58" t="s">
        <v>72</v>
      </c>
      <c r="Z16" s="59"/>
      <c r="AA16" s="59"/>
      <c r="AB16" s="59"/>
      <c r="AC16" s="59"/>
      <c r="AD16" s="58" t="s">
        <v>71</v>
      </c>
      <c r="AE16" s="59"/>
      <c r="AF16" s="59"/>
      <c r="AG16" s="61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0"/>
      <c r="AW16" s="61"/>
      <c r="AX16" s="60"/>
      <c r="AY16" s="60"/>
      <c r="AZ16" s="61"/>
      <c r="BC16" s="63"/>
      <c r="BD16" s="65"/>
      <c r="BE16" s="65"/>
      <c r="BF16" s="65"/>
      <c r="BG16" s="66"/>
      <c r="BI16" s="40">
        <f ca="1" t="shared" si="1"/>
        <v>8</v>
      </c>
      <c r="BJ16" s="56" t="str">
        <f t="shared" si="2"/>
        <v>MANOEUVRIER Mathieu</v>
      </c>
      <c r="BK16" s="56" t="str">
        <f t="shared" si="3"/>
        <v>1</v>
      </c>
      <c r="BL16" s="56">
        <f t="shared" si="4"/>
        <v>62</v>
      </c>
      <c r="BM16" s="56" t="str">
        <f t="shared" si="5"/>
        <v>C.O.D.A.M. SECTION JUDO</v>
      </c>
      <c r="BN16" s="59"/>
      <c r="BO16" s="58"/>
      <c r="BP16" s="59"/>
      <c r="BQ16" s="59"/>
      <c r="BR16" s="59"/>
      <c r="BS16" s="59"/>
      <c r="BT16" s="58"/>
      <c r="BU16" s="59"/>
      <c r="BV16" s="59"/>
      <c r="BW16" s="59"/>
      <c r="BX16" s="59"/>
      <c r="BY16" s="59"/>
      <c r="BZ16" s="58"/>
      <c r="CA16" s="59"/>
      <c r="CB16" s="59"/>
      <c r="CC16" s="59"/>
      <c r="CD16" s="59"/>
      <c r="CE16" s="58"/>
      <c r="CF16" s="59"/>
      <c r="CG16" s="59"/>
      <c r="CH16" s="59"/>
      <c r="CI16" s="59"/>
      <c r="CJ16" s="58"/>
      <c r="CK16" s="59"/>
      <c r="CL16" s="59"/>
      <c r="CN16" s="63"/>
      <c r="CO16" s="65"/>
      <c r="CP16" s="65"/>
      <c r="CQ16" s="66"/>
    </row>
    <row r="17" spans="1:95" s="46" customFormat="1" ht="21" customHeight="1">
      <c r="A17" s="55" t="s">
        <v>68</v>
      </c>
      <c r="B17" s="55">
        <v>49</v>
      </c>
      <c r="C17" s="50">
        <f ca="1" t="shared" si="0"/>
        <v>9</v>
      </c>
      <c r="D17" s="67" t="s">
        <v>97</v>
      </c>
      <c r="E17" s="55" t="s">
        <v>98</v>
      </c>
      <c r="F17" s="55">
        <v>62</v>
      </c>
      <c r="G17" s="57" t="s">
        <v>99</v>
      </c>
      <c r="H17" s="59"/>
      <c r="I17" s="59"/>
      <c r="J17" s="59"/>
      <c r="K17" s="58" t="s">
        <v>71</v>
      </c>
      <c r="L17" s="59"/>
      <c r="M17" s="59"/>
      <c r="N17" s="59"/>
      <c r="O17" s="59"/>
      <c r="P17" s="59"/>
      <c r="Q17" s="58" t="s">
        <v>93</v>
      </c>
      <c r="R17" s="59"/>
      <c r="S17" s="59"/>
      <c r="T17" s="58" t="s">
        <v>72</v>
      </c>
      <c r="U17" s="59"/>
      <c r="V17" s="59"/>
      <c r="W17" s="59"/>
      <c r="X17" s="58" t="s">
        <v>100</v>
      </c>
      <c r="Y17" s="59"/>
      <c r="Z17" s="59"/>
      <c r="AA17" s="59"/>
      <c r="AB17" s="59"/>
      <c r="AC17" s="59"/>
      <c r="AD17" s="59"/>
      <c r="AE17" s="58" t="s">
        <v>72</v>
      </c>
      <c r="AF17" s="59"/>
      <c r="AG17" s="61"/>
      <c r="AH17" s="61"/>
      <c r="AI17" s="60"/>
      <c r="AJ17" s="61"/>
      <c r="AK17" s="61"/>
      <c r="AL17" s="61"/>
      <c r="AM17" s="61"/>
      <c r="AN17" s="61"/>
      <c r="AO17" s="61"/>
      <c r="AP17" s="61"/>
      <c r="AQ17" s="60"/>
      <c r="AR17" s="61"/>
      <c r="AS17" s="61"/>
      <c r="AT17" s="60"/>
      <c r="AU17" s="61"/>
      <c r="AV17" s="61"/>
      <c r="AW17" s="61"/>
      <c r="AX17" s="61"/>
      <c r="AY17" s="61"/>
      <c r="AZ17" s="60"/>
      <c r="BC17" s="63"/>
      <c r="BD17" s="65"/>
      <c r="BE17" s="65"/>
      <c r="BF17" s="65"/>
      <c r="BG17" s="66"/>
      <c r="BI17" s="40">
        <f ca="1" t="shared" si="1"/>
        <v>9</v>
      </c>
      <c r="BJ17" s="56" t="str">
        <f t="shared" si="2"/>
        <v>MENARD Benoit</v>
      </c>
      <c r="BK17" s="56" t="str">
        <f t="shared" si="3"/>
        <v>2</v>
      </c>
      <c r="BL17" s="56">
        <f t="shared" si="4"/>
        <v>62</v>
      </c>
      <c r="BM17" s="56" t="str">
        <f t="shared" si="5"/>
        <v>J C DES MAUGES</v>
      </c>
      <c r="BN17" s="59"/>
      <c r="BO17" s="59"/>
      <c r="BP17" s="59"/>
      <c r="BQ17" s="58"/>
      <c r="BR17" s="59"/>
      <c r="BS17" s="59"/>
      <c r="BT17" s="59"/>
      <c r="BU17" s="59"/>
      <c r="BV17" s="59"/>
      <c r="BW17" s="58"/>
      <c r="BX17" s="59"/>
      <c r="BY17" s="59"/>
      <c r="BZ17" s="58"/>
      <c r="CA17" s="59"/>
      <c r="CB17" s="59"/>
      <c r="CC17" s="59"/>
      <c r="CD17" s="58"/>
      <c r="CE17" s="59"/>
      <c r="CF17" s="59"/>
      <c r="CG17" s="59"/>
      <c r="CH17" s="59"/>
      <c r="CI17" s="59"/>
      <c r="CJ17" s="59"/>
      <c r="CK17" s="58"/>
      <c r="CL17" s="59"/>
      <c r="CN17" s="63"/>
      <c r="CO17" s="65"/>
      <c r="CP17" s="65"/>
      <c r="CQ17" s="66"/>
    </row>
    <row r="18" spans="1:95" s="46" customFormat="1" ht="21" customHeight="1" thickBot="1">
      <c r="A18" s="55" t="s">
        <v>68</v>
      </c>
      <c r="B18" s="55">
        <v>44</v>
      </c>
      <c r="C18" s="50">
        <f ca="1" t="shared" si="0"/>
        <v>10</v>
      </c>
      <c r="D18" s="67" t="s">
        <v>101</v>
      </c>
      <c r="E18" s="55" t="s">
        <v>5</v>
      </c>
      <c r="F18" s="55">
        <v>63</v>
      </c>
      <c r="G18" s="57" t="s">
        <v>102</v>
      </c>
      <c r="H18" s="59"/>
      <c r="I18" s="58" t="s">
        <v>71</v>
      </c>
      <c r="J18" s="59"/>
      <c r="K18" s="59"/>
      <c r="L18" s="58" t="s">
        <v>75</v>
      </c>
      <c r="M18" s="59"/>
      <c r="N18" s="59"/>
      <c r="O18" s="59"/>
      <c r="P18" s="59"/>
      <c r="Q18" s="59"/>
      <c r="R18" s="59"/>
      <c r="S18" s="59"/>
      <c r="T18" s="59"/>
      <c r="U18" s="59"/>
      <c r="V18" s="58" t="s">
        <v>75</v>
      </c>
      <c r="W18" s="59"/>
      <c r="X18" s="59"/>
      <c r="Y18" s="59"/>
      <c r="Z18" s="59"/>
      <c r="AA18" s="59"/>
      <c r="AB18" s="59"/>
      <c r="AC18" s="58" t="s">
        <v>71</v>
      </c>
      <c r="AD18" s="59"/>
      <c r="AE18" s="59"/>
      <c r="AF18" s="58" t="s">
        <v>103</v>
      </c>
      <c r="AG18" s="61"/>
      <c r="AH18" s="61"/>
      <c r="AI18" s="61"/>
      <c r="AJ18" s="60"/>
      <c r="AK18" s="61"/>
      <c r="AL18" s="61"/>
      <c r="AM18" s="61"/>
      <c r="AN18" s="61"/>
      <c r="AO18" s="61"/>
      <c r="AP18" s="61"/>
      <c r="AQ18" s="61"/>
      <c r="AR18" s="60"/>
      <c r="AS18" s="61"/>
      <c r="AT18" s="61"/>
      <c r="AU18" s="60"/>
      <c r="AV18" s="61"/>
      <c r="AW18" s="61"/>
      <c r="AX18" s="61"/>
      <c r="AY18" s="61"/>
      <c r="AZ18" s="60"/>
      <c r="BC18" s="68"/>
      <c r="BD18" s="69"/>
      <c r="BE18" s="69"/>
      <c r="BF18" s="69"/>
      <c r="BG18" s="70"/>
      <c r="BI18" s="40">
        <f ca="1" t="shared" si="1"/>
        <v>10</v>
      </c>
      <c r="BJ18" s="56" t="str">
        <f t="shared" si="2"/>
        <v>VOINEAU Franck</v>
      </c>
      <c r="BK18" s="56" t="str">
        <f t="shared" si="3"/>
        <v>1</v>
      </c>
      <c r="BL18" s="56">
        <f t="shared" si="4"/>
        <v>63</v>
      </c>
      <c r="BM18" s="56" t="str">
        <f t="shared" si="5"/>
        <v>JUDO CLUB GETIGNOIS</v>
      </c>
      <c r="BN18" s="59"/>
      <c r="BO18" s="58"/>
      <c r="BP18" s="59"/>
      <c r="BQ18" s="59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58"/>
      <c r="CC18" s="59"/>
      <c r="CD18" s="59"/>
      <c r="CE18" s="59"/>
      <c r="CF18" s="59"/>
      <c r="CG18" s="59"/>
      <c r="CH18" s="59"/>
      <c r="CI18" s="58"/>
      <c r="CJ18" s="59"/>
      <c r="CK18" s="59"/>
      <c r="CL18" s="58"/>
      <c r="CN18" s="68"/>
      <c r="CO18" s="69"/>
      <c r="CP18" s="69"/>
      <c r="CQ18" s="70"/>
    </row>
    <row r="19" spans="1:90" s="46" customFormat="1" ht="24.75" customHeight="1" thickBot="1">
      <c r="A19" s="62"/>
      <c r="B19" s="62"/>
      <c r="C19" s="71"/>
      <c r="D19" s="72"/>
      <c r="E19" s="72"/>
      <c r="F19" s="72"/>
      <c r="G19" s="72"/>
      <c r="H19" s="62"/>
      <c r="I19" s="62"/>
      <c r="J19" s="62"/>
      <c r="K19" s="62"/>
      <c r="L19" s="62"/>
      <c r="M19" s="73" t="s">
        <v>104</v>
      </c>
      <c r="N19" s="73"/>
      <c r="O19" s="73"/>
      <c r="P19" s="73"/>
      <c r="Q19" s="74"/>
      <c r="R19" s="62"/>
      <c r="S19" s="62"/>
      <c r="T19" s="62"/>
      <c r="U19" s="62"/>
      <c r="V19" s="62"/>
      <c r="Y19" s="75"/>
      <c r="Z19" s="75"/>
      <c r="AA19" s="75"/>
      <c r="AB19" s="75"/>
      <c r="AC19" s="75"/>
      <c r="AD19" s="75"/>
      <c r="AE19" s="75"/>
      <c r="AF19" s="75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I19" s="71"/>
      <c r="BJ19" s="72"/>
      <c r="BK19" s="72"/>
      <c r="BL19" s="72"/>
      <c r="BM19" s="72"/>
      <c r="BN19" s="62"/>
      <c r="BO19" s="62"/>
      <c r="BP19" s="62"/>
      <c r="BQ19" s="62"/>
      <c r="BR19" s="62"/>
      <c r="BS19" s="76" t="s">
        <v>104</v>
      </c>
      <c r="BT19" s="76"/>
      <c r="BU19" s="76"/>
      <c r="BV19" s="76"/>
      <c r="BW19" s="76" t="s">
        <v>105</v>
      </c>
      <c r="BX19" s="76"/>
      <c r="BY19" s="76"/>
      <c r="BZ19" s="76"/>
      <c r="CA19" s="62"/>
      <c r="CB19" s="62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6" customFormat="1" ht="24" customHeight="1" thickBot="1">
      <c r="A20" s="40" t="s">
        <v>14</v>
      </c>
      <c r="B20" s="40" t="s">
        <v>15</v>
      </c>
      <c r="C20" s="41" t="s">
        <v>16</v>
      </c>
      <c r="D20" s="77" t="s">
        <v>17</v>
      </c>
      <c r="E20" s="77" t="s">
        <v>18</v>
      </c>
      <c r="F20" s="48" t="s">
        <v>106</v>
      </c>
      <c r="G20" s="78" t="s">
        <v>20</v>
      </c>
      <c r="H20" s="79" t="s">
        <v>107</v>
      </c>
      <c r="I20" s="80" t="s">
        <v>108</v>
      </c>
      <c r="J20" s="80" t="s">
        <v>109</v>
      </c>
      <c r="K20" s="80" t="s">
        <v>110</v>
      </c>
      <c r="L20" s="81" t="s">
        <v>111</v>
      </c>
      <c r="M20" s="82" t="s">
        <v>112</v>
      </c>
      <c r="N20" s="83" t="s">
        <v>113</v>
      </c>
      <c r="O20" s="83" t="s">
        <v>114</v>
      </c>
      <c r="P20" s="84" t="s">
        <v>115</v>
      </c>
      <c r="Q20" s="85" t="s">
        <v>116</v>
      </c>
      <c r="R20" s="86"/>
      <c r="S20" s="87" t="s">
        <v>117</v>
      </c>
      <c r="T20" s="88" t="s">
        <v>118</v>
      </c>
      <c r="U20" s="89"/>
      <c r="V20" s="3"/>
      <c r="W20" s="90" t="s">
        <v>119</v>
      </c>
      <c r="X20" s="91"/>
      <c r="Y20" s="91"/>
      <c r="Z20" s="91"/>
      <c r="AA20" s="92"/>
      <c r="AB20" s="93"/>
      <c r="AC20" s="93"/>
      <c r="AD20" s="93"/>
      <c r="AE20" s="93"/>
      <c r="AF20" s="93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BC20" s="32" t="s">
        <v>120</v>
      </c>
      <c r="BD20" s="33" t="s">
        <v>121</v>
      </c>
      <c r="BE20" s="33" t="s">
        <v>122</v>
      </c>
      <c r="BF20" s="33" t="s">
        <v>123</v>
      </c>
      <c r="BG20" s="34" t="s">
        <v>124</v>
      </c>
      <c r="BI20" s="41" t="s">
        <v>16</v>
      </c>
      <c r="BJ20" s="77" t="s">
        <v>17</v>
      </c>
      <c r="BK20" s="77" t="s">
        <v>18</v>
      </c>
      <c r="BL20" s="48" t="s">
        <v>106</v>
      </c>
      <c r="BM20" s="78" t="s">
        <v>20</v>
      </c>
      <c r="BN20" s="79" t="s">
        <v>107</v>
      </c>
      <c r="BO20" s="80" t="s">
        <v>108</v>
      </c>
      <c r="BP20" s="80" t="s">
        <v>109</v>
      </c>
      <c r="BQ20" s="80" t="s">
        <v>110</v>
      </c>
      <c r="BR20" s="81" t="s">
        <v>111</v>
      </c>
      <c r="BS20" s="82" t="s">
        <v>112</v>
      </c>
      <c r="BT20" s="83" t="s">
        <v>113</v>
      </c>
      <c r="BU20" s="83" t="s">
        <v>114</v>
      </c>
      <c r="BV20" s="84" t="s">
        <v>115</v>
      </c>
      <c r="BW20" s="79" t="s">
        <v>120</v>
      </c>
      <c r="BX20" s="80" t="s">
        <v>121</v>
      </c>
      <c r="BY20" s="80" t="s">
        <v>122</v>
      </c>
      <c r="BZ20" s="81" t="s">
        <v>123</v>
      </c>
      <c r="CA20" s="85" t="s">
        <v>116</v>
      </c>
      <c r="CB20" s="86"/>
      <c r="CC20" s="87" t="s">
        <v>117</v>
      </c>
      <c r="CD20" s="88" t="s">
        <v>118</v>
      </c>
      <c r="CE20" s="89"/>
      <c r="CF20" s="3"/>
      <c r="CG20" s="90" t="s">
        <v>119</v>
      </c>
      <c r="CH20" s="91"/>
      <c r="CI20" s="91"/>
      <c r="CJ20" s="91"/>
      <c r="CK20" s="92"/>
      <c r="CL20" s="95"/>
      <c r="CM20" s="96"/>
      <c r="CN20" s="97"/>
      <c r="CO20" s="33"/>
      <c r="CP20" s="33"/>
      <c r="CQ20" s="34"/>
    </row>
    <row r="21" spans="1:95" s="46" customFormat="1" ht="21" customHeight="1">
      <c r="A21" s="55" t="str">
        <f aca="true" ca="1" t="shared" si="6" ref="A21:B30">OFFSET(A21,-12,0)</f>
        <v>PDL</v>
      </c>
      <c r="B21" s="55">
        <f ca="1" t="shared" si="6"/>
        <v>72</v>
      </c>
      <c r="C21" s="40">
        <v>1</v>
      </c>
      <c r="D21" s="55" t="str">
        <f aca="true" ca="1" t="shared" si="7" ref="D21:E30">OFFSET(D21,-12,0)</f>
        <v>AMBROISE Lug Owein</v>
      </c>
      <c r="E21" s="55" t="str">
        <f ca="1" t="shared" si="7"/>
        <v>1</v>
      </c>
      <c r="F21" s="55">
        <v>0</v>
      </c>
      <c r="G21" s="98" t="str">
        <f aca="true" ca="1" t="shared" si="8" ref="G21:G30">OFFSET(G21,-12,0)</f>
        <v>JUDO CLUB DE SARGE</v>
      </c>
      <c r="H21" s="99">
        <v>0</v>
      </c>
      <c r="I21" s="100">
        <v>0</v>
      </c>
      <c r="J21" s="100">
        <v>10</v>
      </c>
      <c r="K21" s="100">
        <v>0</v>
      </c>
      <c r="L21" s="101">
        <f>IF(M21&lt;&gt;"","-","")</f>
      </c>
      <c r="M21" s="102"/>
      <c r="N21" s="103"/>
      <c r="O21" s="103"/>
      <c r="P21" s="104"/>
      <c r="Q21" s="105">
        <f aca="true" t="shared" si="9" ref="Q21:Q30">SUM(H21:P21,BC21:BG21)</f>
        <v>10</v>
      </c>
      <c r="R21" s="106"/>
      <c r="S21" s="107"/>
      <c r="T21" s="88">
        <f aca="true" ca="1" t="shared" si="10" ref="T21:T30">SUM(OFFSET(T21,0,-14),OFFSET(T21,0,-3))</f>
        <v>10</v>
      </c>
      <c r="U21" s="89"/>
      <c r="V21" s="3"/>
      <c r="W21" s="108" t="s">
        <v>46</v>
      </c>
      <c r="X21" s="109" t="s">
        <v>47</v>
      </c>
      <c r="Y21" s="109" t="s">
        <v>48</v>
      </c>
      <c r="Z21" s="109" t="s">
        <v>49</v>
      </c>
      <c r="AA21" s="110" t="s">
        <v>50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BC21" s="63">
        <v>0</v>
      </c>
      <c r="BD21" s="64"/>
      <c r="BE21" s="65"/>
      <c r="BF21" s="65"/>
      <c r="BG21" s="66"/>
      <c r="BI21" s="40">
        <v>1</v>
      </c>
      <c r="BJ21" s="55" t="str">
        <f aca="true" t="shared" si="11" ref="BJ21:BJ30">D21</f>
        <v>AMBROISE Lug Owein</v>
      </c>
      <c r="BK21" s="55" t="str">
        <f aca="true" t="shared" si="12" ref="BK21:BK30">E21</f>
        <v>1</v>
      </c>
      <c r="BL21" s="55">
        <f aca="true" t="shared" si="13" ref="BL21:BL30">F21</f>
        <v>0</v>
      </c>
      <c r="BM21" s="55" t="str">
        <f aca="true" t="shared" si="14" ref="BM21:BM30">G21</f>
        <v>JUDO CLUB DE SARGE</v>
      </c>
      <c r="BN21" s="99"/>
      <c r="BO21" s="100"/>
      <c r="BP21" s="100"/>
      <c r="BQ21" s="100"/>
      <c r="BR21" s="101"/>
      <c r="BS21" s="102"/>
      <c r="BT21" s="103"/>
      <c r="BU21" s="103"/>
      <c r="BV21" s="104"/>
      <c r="BW21" s="99"/>
      <c r="BX21" s="100"/>
      <c r="BY21" s="100"/>
      <c r="BZ21" s="101"/>
      <c r="CA21" s="111"/>
      <c r="CB21" s="112"/>
      <c r="CC21" s="107"/>
      <c r="CD21" s="88"/>
      <c r="CE21" s="89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4"/>
      <c r="CM21" s="113"/>
      <c r="CN21" s="114"/>
      <c r="CO21" s="115"/>
      <c r="CP21" s="115"/>
      <c r="CQ21" s="116"/>
    </row>
    <row r="22" spans="1:95" s="46" customFormat="1" ht="21" customHeight="1">
      <c r="A22" s="55" t="str">
        <f ca="1" t="shared" si="6"/>
        <v>PDL</v>
      </c>
      <c r="B22" s="55">
        <f ca="1" t="shared" si="6"/>
        <v>49</v>
      </c>
      <c r="C22" s="40">
        <v>2</v>
      </c>
      <c r="D22" s="117" t="str">
        <f ca="1" t="shared" si="7"/>
        <v>AHAMADA Fahadi</v>
      </c>
      <c r="E22" s="55" t="str">
        <f ca="1" t="shared" si="7"/>
        <v>1</v>
      </c>
      <c r="F22" s="55">
        <v>0</v>
      </c>
      <c r="G22" s="98" t="str">
        <f ca="1" t="shared" si="8"/>
        <v>MPT MONPLAISIR</v>
      </c>
      <c r="H22" s="118">
        <v>10</v>
      </c>
      <c r="I22" s="119">
        <v>0</v>
      </c>
      <c r="J22" s="119">
        <v>0</v>
      </c>
      <c r="K22" s="119">
        <v>0</v>
      </c>
      <c r="L22" s="120">
        <v>0</v>
      </c>
      <c r="M22" s="121"/>
      <c r="N22" s="122"/>
      <c r="O22" s="122"/>
      <c r="P22" s="123"/>
      <c r="Q22" s="124">
        <f t="shared" si="9"/>
        <v>10</v>
      </c>
      <c r="R22" s="125"/>
      <c r="S22" s="107"/>
      <c r="T22" s="88">
        <f ca="1" t="shared" si="10"/>
        <v>10</v>
      </c>
      <c r="U22" s="89"/>
      <c r="V22" s="3"/>
      <c r="W22" s="126" t="s">
        <v>51</v>
      </c>
      <c r="X22" s="127" t="s">
        <v>52</v>
      </c>
      <c r="Y22" s="127" t="s">
        <v>53</v>
      </c>
      <c r="Z22" s="127" t="s">
        <v>54</v>
      </c>
      <c r="AA22" s="128" t="s">
        <v>55</v>
      </c>
      <c r="AB22" s="94"/>
      <c r="AC22" s="94"/>
      <c r="AD22" s="94"/>
      <c r="AE22" s="94"/>
      <c r="AF22" s="94"/>
      <c r="AG22" s="94"/>
      <c r="AH22" s="94"/>
      <c r="AI22" s="94"/>
      <c r="AJ22" s="129"/>
      <c r="AK22" s="129"/>
      <c r="AL22" s="129"/>
      <c r="AM22" s="129"/>
      <c r="AN22" s="129"/>
      <c r="AO22" s="129"/>
      <c r="AP22" s="129"/>
      <c r="BC22" s="63"/>
      <c r="BD22" s="64"/>
      <c r="BE22" s="65"/>
      <c r="BF22" s="65"/>
      <c r="BG22" s="66"/>
      <c r="BI22" s="40">
        <v>2</v>
      </c>
      <c r="BJ22" s="55" t="str">
        <f t="shared" si="11"/>
        <v>AHAMADA Fahadi</v>
      </c>
      <c r="BK22" s="55" t="str">
        <f t="shared" si="12"/>
        <v>1</v>
      </c>
      <c r="BL22" s="55">
        <f t="shared" si="13"/>
        <v>0</v>
      </c>
      <c r="BM22" s="55" t="str">
        <f t="shared" si="14"/>
        <v>MPT MONPLAISIR</v>
      </c>
      <c r="BN22" s="118"/>
      <c r="BO22" s="119"/>
      <c r="BP22" s="119"/>
      <c r="BQ22" s="119"/>
      <c r="BR22" s="120"/>
      <c r="BS22" s="121"/>
      <c r="BT22" s="122"/>
      <c r="BU22" s="122"/>
      <c r="BV22" s="123"/>
      <c r="BW22" s="118"/>
      <c r="BX22" s="119"/>
      <c r="BY22" s="119"/>
      <c r="BZ22" s="120"/>
      <c r="CA22" s="130"/>
      <c r="CB22" s="131"/>
      <c r="CC22" s="107"/>
      <c r="CD22" s="88"/>
      <c r="CE22" s="89"/>
      <c r="CF22" s="3"/>
      <c r="CG22" s="51" t="s">
        <v>51</v>
      </c>
      <c r="CH22" s="50" t="s">
        <v>52</v>
      </c>
      <c r="CI22" s="50" t="s">
        <v>53</v>
      </c>
      <c r="CJ22" s="50" t="s">
        <v>54</v>
      </c>
      <c r="CK22" s="52" t="s">
        <v>55</v>
      </c>
      <c r="CL22" s="94"/>
      <c r="CM22" s="113"/>
      <c r="CN22" s="114"/>
      <c r="CO22" s="115"/>
      <c r="CP22" s="115"/>
      <c r="CQ22" s="116"/>
    </row>
    <row r="23" spans="1:95" s="46" customFormat="1" ht="21" customHeight="1">
      <c r="A23" s="55" t="str">
        <f ca="1" t="shared" si="6"/>
        <v>PDL</v>
      </c>
      <c r="B23" s="55">
        <f ca="1" t="shared" si="6"/>
        <v>49</v>
      </c>
      <c r="C23" s="40">
        <v>3</v>
      </c>
      <c r="D23" s="117" t="str">
        <f ca="1" t="shared" si="7"/>
        <v>BIETRY Killian</v>
      </c>
      <c r="E23" s="55" t="str">
        <f ca="1" t="shared" si="7"/>
        <v>1</v>
      </c>
      <c r="F23" s="55">
        <v>20</v>
      </c>
      <c r="G23" s="98" t="str">
        <f ca="1" t="shared" si="8"/>
        <v>AT CLUB LONGUE</v>
      </c>
      <c r="H23" s="118">
        <v>10</v>
      </c>
      <c r="I23" s="119">
        <v>0</v>
      </c>
      <c r="J23" s="119">
        <v>0</v>
      </c>
      <c r="K23" s="119">
        <v>7</v>
      </c>
      <c r="L23" s="120">
        <v>0</v>
      </c>
      <c r="M23" s="121"/>
      <c r="N23" s="122"/>
      <c r="O23" s="122"/>
      <c r="P23" s="123"/>
      <c r="Q23" s="124">
        <f t="shared" si="9"/>
        <v>17</v>
      </c>
      <c r="R23" s="125"/>
      <c r="S23" s="107"/>
      <c r="T23" s="88">
        <f ca="1" t="shared" si="10"/>
        <v>37</v>
      </c>
      <c r="U23" s="89"/>
      <c r="V23" s="3"/>
      <c r="W23" s="126" t="s">
        <v>56</v>
      </c>
      <c r="X23" s="127" t="s">
        <v>57</v>
      </c>
      <c r="Y23" s="127" t="s">
        <v>58</v>
      </c>
      <c r="Z23" s="127" t="s">
        <v>59</v>
      </c>
      <c r="AA23" s="128" t="s">
        <v>60</v>
      </c>
      <c r="AG23" s="94"/>
      <c r="BC23" s="63"/>
      <c r="BD23" s="64"/>
      <c r="BE23" s="65"/>
      <c r="BF23" s="65"/>
      <c r="BG23" s="66"/>
      <c r="BI23" s="40">
        <v>3</v>
      </c>
      <c r="BJ23" s="55" t="str">
        <f t="shared" si="11"/>
        <v>BIETRY Killian</v>
      </c>
      <c r="BK23" s="55" t="str">
        <f t="shared" si="12"/>
        <v>1</v>
      </c>
      <c r="BL23" s="55">
        <f t="shared" si="13"/>
        <v>20</v>
      </c>
      <c r="BM23" s="55" t="str">
        <f t="shared" si="14"/>
        <v>AT CLUB LONGUE</v>
      </c>
      <c r="BN23" s="118"/>
      <c r="BO23" s="119"/>
      <c r="BP23" s="119"/>
      <c r="BQ23" s="119"/>
      <c r="BR23" s="120"/>
      <c r="BS23" s="121"/>
      <c r="BT23" s="122"/>
      <c r="BU23" s="122"/>
      <c r="BV23" s="123"/>
      <c r="BW23" s="118"/>
      <c r="BX23" s="119"/>
      <c r="BY23" s="119"/>
      <c r="BZ23" s="120"/>
      <c r="CA23" s="130"/>
      <c r="CB23" s="131"/>
      <c r="CC23" s="107"/>
      <c r="CD23" s="88"/>
      <c r="CE23" s="89"/>
      <c r="CF23" s="3"/>
      <c r="CG23" s="51" t="s">
        <v>56</v>
      </c>
      <c r="CH23" s="50" t="s">
        <v>57</v>
      </c>
      <c r="CI23" s="50" t="s">
        <v>58</v>
      </c>
      <c r="CJ23" s="50" t="s">
        <v>59</v>
      </c>
      <c r="CK23" s="52" t="s">
        <v>60</v>
      </c>
      <c r="CL23" s="94"/>
      <c r="CM23" s="113"/>
      <c r="CN23" s="114"/>
      <c r="CO23" s="115"/>
      <c r="CP23" s="115"/>
      <c r="CQ23" s="116"/>
    </row>
    <row r="24" spans="1:95" s="46" customFormat="1" ht="21" customHeight="1" thickBot="1">
      <c r="A24" s="55" t="str">
        <f ca="1" t="shared" si="6"/>
        <v>PDL</v>
      </c>
      <c r="B24" s="55">
        <f ca="1" t="shared" si="6"/>
        <v>72</v>
      </c>
      <c r="C24" s="40">
        <v>4</v>
      </c>
      <c r="D24" s="117" t="str">
        <f ca="1" t="shared" si="7"/>
        <v>FOURNIER Sulyvan</v>
      </c>
      <c r="E24" s="55" t="str">
        <f ca="1" t="shared" si="7"/>
        <v>1</v>
      </c>
      <c r="F24" s="55">
        <v>30</v>
      </c>
      <c r="G24" s="98" t="str">
        <f ca="1" t="shared" si="8"/>
        <v>JUDO CLUB SABOLIEN</v>
      </c>
      <c r="H24" s="118">
        <v>0</v>
      </c>
      <c r="I24" s="119">
        <v>0</v>
      </c>
      <c r="J24" s="119">
        <v>0</v>
      </c>
      <c r="K24" s="119">
        <v>0</v>
      </c>
      <c r="L24" s="120">
        <v>0</v>
      </c>
      <c r="M24" s="121"/>
      <c r="N24" s="122"/>
      <c r="O24" s="122"/>
      <c r="P24" s="123"/>
      <c r="Q24" s="124">
        <f t="shared" si="9"/>
        <v>0</v>
      </c>
      <c r="R24" s="125"/>
      <c r="S24" s="107"/>
      <c r="T24" s="88">
        <f ca="1" t="shared" si="10"/>
        <v>30</v>
      </c>
      <c r="U24" s="89"/>
      <c r="V24" s="3"/>
      <c r="W24" s="132" t="s">
        <v>61</v>
      </c>
      <c r="X24" s="133" t="s">
        <v>62</v>
      </c>
      <c r="Y24" s="133" t="s">
        <v>63</v>
      </c>
      <c r="Z24" s="133" t="s">
        <v>64</v>
      </c>
      <c r="AA24" s="134" t="s">
        <v>65</v>
      </c>
      <c r="AG24" s="94"/>
      <c r="BC24" s="63"/>
      <c r="BD24" s="64"/>
      <c r="BE24" s="65"/>
      <c r="BF24" s="65"/>
      <c r="BG24" s="66"/>
      <c r="BI24" s="40">
        <v>4</v>
      </c>
      <c r="BJ24" s="55" t="str">
        <f t="shared" si="11"/>
        <v>FOURNIER Sulyvan</v>
      </c>
      <c r="BK24" s="55" t="str">
        <f t="shared" si="12"/>
        <v>1</v>
      </c>
      <c r="BL24" s="55">
        <f t="shared" si="13"/>
        <v>30</v>
      </c>
      <c r="BM24" s="55" t="str">
        <f t="shared" si="14"/>
        <v>JUDO CLUB SABOLIEN</v>
      </c>
      <c r="BN24" s="118"/>
      <c r="BO24" s="119"/>
      <c r="BP24" s="119"/>
      <c r="BQ24" s="119"/>
      <c r="BR24" s="120"/>
      <c r="BS24" s="121"/>
      <c r="BT24" s="122"/>
      <c r="BU24" s="122"/>
      <c r="BV24" s="123"/>
      <c r="BW24" s="118"/>
      <c r="BX24" s="119"/>
      <c r="BY24" s="119"/>
      <c r="BZ24" s="120"/>
      <c r="CA24" s="130"/>
      <c r="CB24" s="131"/>
      <c r="CC24" s="107"/>
      <c r="CD24" s="88"/>
      <c r="CE24" s="89"/>
      <c r="CF24" s="3"/>
      <c r="CG24" s="135" t="s">
        <v>61</v>
      </c>
      <c r="CH24" s="136" t="s">
        <v>62</v>
      </c>
      <c r="CI24" s="136" t="s">
        <v>63</v>
      </c>
      <c r="CJ24" s="136" t="s">
        <v>64</v>
      </c>
      <c r="CK24" s="137" t="s">
        <v>65</v>
      </c>
      <c r="CL24" s="94"/>
      <c r="CM24" s="113"/>
      <c r="CN24" s="114"/>
      <c r="CO24" s="115"/>
      <c r="CP24" s="115"/>
      <c r="CQ24" s="116"/>
    </row>
    <row r="25" spans="1:95" s="46" customFormat="1" ht="21" customHeight="1">
      <c r="A25" s="55" t="str">
        <f ca="1" t="shared" si="6"/>
        <v>PDL</v>
      </c>
      <c r="B25" s="55">
        <f ca="1" t="shared" si="6"/>
        <v>72</v>
      </c>
      <c r="C25" s="40">
        <v>5</v>
      </c>
      <c r="D25" s="117" t="str">
        <f ca="1" t="shared" si="7"/>
        <v>LEHOUX Nathan</v>
      </c>
      <c r="E25" s="55" t="str">
        <f ca="1" t="shared" si="7"/>
        <v>1</v>
      </c>
      <c r="F25" s="55">
        <v>20</v>
      </c>
      <c r="G25" s="98" t="str">
        <f ca="1" t="shared" si="8"/>
        <v>JUDO CLUB CASTELORIEN</v>
      </c>
      <c r="H25" s="118">
        <v>0</v>
      </c>
      <c r="I25" s="119">
        <v>0</v>
      </c>
      <c r="J25" s="119">
        <v>10</v>
      </c>
      <c r="K25" s="119">
        <v>7</v>
      </c>
      <c r="L25" s="120">
        <v>0</v>
      </c>
      <c r="M25" s="121"/>
      <c r="N25" s="122"/>
      <c r="O25" s="122"/>
      <c r="P25" s="123"/>
      <c r="Q25" s="124">
        <f t="shared" si="9"/>
        <v>17</v>
      </c>
      <c r="R25" s="125"/>
      <c r="S25" s="107"/>
      <c r="T25" s="88">
        <f ca="1" t="shared" si="10"/>
        <v>37</v>
      </c>
      <c r="U25" s="89"/>
      <c r="V25" s="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BC25" s="63"/>
      <c r="BD25" s="65"/>
      <c r="BE25" s="65"/>
      <c r="BF25" s="65"/>
      <c r="BG25" s="66"/>
      <c r="BI25" s="40">
        <v>5</v>
      </c>
      <c r="BJ25" s="55" t="str">
        <f t="shared" si="11"/>
        <v>LEHOUX Nathan</v>
      </c>
      <c r="BK25" s="55" t="str">
        <f t="shared" si="12"/>
        <v>1</v>
      </c>
      <c r="BL25" s="55">
        <f t="shared" si="13"/>
        <v>20</v>
      </c>
      <c r="BM25" s="55" t="str">
        <f t="shared" si="14"/>
        <v>JUDO CLUB CASTELORIEN</v>
      </c>
      <c r="BN25" s="118"/>
      <c r="BO25" s="119"/>
      <c r="BP25" s="119"/>
      <c r="BQ25" s="119"/>
      <c r="BR25" s="120"/>
      <c r="BS25" s="121"/>
      <c r="BT25" s="122"/>
      <c r="BU25" s="122"/>
      <c r="BV25" s="123"/>
      <c r="BW25" s="118"/>
      <c r="BX25" s="119"/>
      <c r="BY25" s="119"/>
      <c r="BZ25" s="120"/>
      <c r="CA25" s="130"/>
      <c r="CB25" s="131"/>
      <c r="CC25" s="107"/>
      <c r="CD25" s="88"/>
      <c r="CE25" s="89"/>
      <c r="CF25" s="3"/>
      <c r="CG25" s="138"/>
      <c r="CH25" s="94"/>
      <c r="CI25" s="94"/>
      <c r="CJ25" s="94"/>
      <c r="CK25" s="94"/>
      <c r="CL25" s="94"/>
      <c r="CM25" s="113"/>
      <c r="CN25" s="114"/>
      <c r="CO25" s="115"/>
      <c r="CP25" s="115"/>
      <c r="CQ25" s="116"/>
    </row>
    <row r="26" spans="1:95" s="46" customFormat="1" ht="21" customHeight="1">
      <c r="A26" s="55" t="str">
        <f ca="1" t="shared" si="6"/>
        <v>TBO</v>
      </c>
      <c r="B26" s="55">
        <f ca="1" t="shared" si="6"/>
        <v>37</v>
      </c>
      <c r="C26" s="40">
        <v>6</v>
      </c>
      <c r="D26" s="117" t="str">
        <f ca="1" t="shared" si="7"/>
        <v>ANDRE Corentin</v>
      </c>
      <c r="E26" s="55" t="str">
        <f ca="1" t="shared" si="7"/>
        <v>1</v>
      </c>
      <c r="F26" s="55">
        <v>80</v>
      </c>
      <c r="G26" s="98" t="str">
        <f ca="1" t="shared" si="8"/>
        <v>E.S.BOURGUEIL</v>
      </c>
      <c r="H26" s="118">
        <v>10</v>
      </c>
      <c r="I26" s="119">
        <v>0</v>
      </c>
      <c r="J26" s="119">
        <v>0</v>
      </c>
      <c r="K26" s="119">
        <v>0</v>
      </c>
      <c r="L26" s="120">
        <v>10</v>
      </c>
      <c r="M26" s="121" t="s">
        <v>125</v>
      </c>
      <c r="N26" s="122"/>
      <c r="O26" s="122"/>
      <c r="P26" s="123"/>
      <c r="Q26" s="124">
        <f t="shared" si="9"/>
        <v>20</v>
      </c>
      <c r="R26" s="125"/>
      <c r="S26" s="107"/>
      <c r="T26" s="139">
        <f ca="1" t="shared" si="10"/>
        <v>100</v>
      </c>
      <c r="U26" s="89"/>
      <c r="V26" s="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BC26" s="63"/>
      <c r="BD26" s="65"/>
      <c r="BE26" s="65"/>
      <c r="BF26" s="65"/>
      <c r="BG26" s="66"/>
      <c r="BI26" s="40">
        <v>6</v>
      </c>
      <c r="BJ26" s="55" t="str">
        <f t="shared" si="11"/>
        <v>ANDRE Corentin</v>
      </c>
      <c r="BK26" s="55" t="str">
        <f t="shared" si="12"/>
        <v>1</v>
      </c>
      <c r="BL26" s="55">
        <f t="shared" si="13"/>
        <v>80</v>
      </c>
      <c r="BM26" s="55" t="str">
        <f t="shared" si="14"/>
        <v>E.S.BOURGUEIL</v>
      </c>
      <c r="BN26" s="118"/>
      <c r="BO26" s="119"/>
      <c r="BP26" s="119"/>
      <c r="BQ26" s="119"/>
      <c r="BR26" s="120"/>
      <c r="BS26" s="121"/>
      <c r="BT26" s="122"/>
      <c r="BU26" s="122"/>
      <c r="BV26" s="123"/>
      <c r="BW26" s="118"/>
      <c r="BX26" s="119"/>
      <c r="BY26" s="119"/>
      <c r="BZ26" s="120"/>
      <c r="CA26" s="130"/>
      <c r="CB26" s="131"/>
      <c r="CC26" s="107"/>
      <c r="CD26" s="88"/>
      <c r="CE26" s="89"/>
      <c r="CF26" s="3"/>
      <c r="CG26" s="138"/>
      <c r="CH26" s="94"/>
      <c r="CI26" s="94"/>
      <c r="CJ26" s="94"/>
      <c r="CK26" s="94"/>
      <c r="CL26" s="94"/>
      <c r="CM26" s="113"/>
      <c r="CN26" s="114"/>
      <c r="CO26" s="115"/>
      <c r="CP26" s="115"/>
      <c r="CQ26" s="116"/>
    </row>
    <row r="27" spans="1:95" s="46" customFormat="1" ht="21" customHeight="1">
      <c r="A27" s="55" t="str">
        <f ca="1" t="shared" si="6"/>
        <v>PDL</v>
      </c>
      <c r="B27" s="55">
        <f ca="1" t="shared" si="6"/>
        <v>49</v>
      </c>
      <c r="C27" s="40">
        <v>7</v>
      </c>
      <c r="D27" s="117" t="str">
        <f ca="1" t="shared" si="7"/>
        <v>NAY Julien</v>
      </c>
      <c r="E27" s="55" t="str">
        <f ca="1" t="shared" si="7"/>
        <v>1</v>
      </c>
      <c r="F27" s="55">
        <v>67</v>
      </c>
      <c r="G27" s="98" t="str">
        <f ca="1" t="shared" si="8"/>
        <v>DOJO DU SOC CANDE</v>
      </c>
      <c r="H27" s="118">
        <v>10</v>
      </c>
      <c r="I27" s="119">
        <v>10</v>
      </c>
      <c r="J27" s="119">
        <v>10</v>
      </c>
      <c r="K27" s="119">
        <v>10</v>
      </c>
      <c r="L27" s="120" t="str">
        <f>IF(M27&lt;&gt;"","-","")</f>
        <v>-</v>
      </c>
      <c r="M27" s="121" t="s">
        <v>125</v>
      </c>
      <c r="N27" s="122"/>
      <c r="O27" s="122"/>
      <c r="P27" s="123"/>
      <c r="Q27" s="124">
        <f t="shared" si="9"/>
        <v>40</v>
      </c>
      <c r="R27" s="125"/>
      <c r="S27" s="107"/>
      <c r="T27" s="139">
        <f ca="1" t="shared" si="10"/>
        <v>107</v>
      </c>
      <c r="U27" s="89"/>
      <c r="V27" s="3"/>
      <c r="W27" s="94"/>
      <c r="X27" s="94"/>
      <c r="Y27" s="94"/>
      <c r="Z27" s="94"/>
      <c r="AA27" s="129"/>
      <c r="AB27" s="129"/>
      <c r="AC27" s="129"/>
      <c r="AD27" s="129"/>
      <c r="AE27" s="129"/>
      <c r="AF27" s="129"/>
      <c r="AG27" s="94"/>
      <c r="BC27" s="63"/>
      <c r="BD27" s="65"/>
      <c r="BE27" s="65"/>
      <c r="BF27" s="65"/>
      <c r="BG27" s="66"/>
      <c r="BI27" s="40">
        <v>7</v>
      </c>
      <c r="BJ27" s="55" t="str">
        <f t="shared" si="11"/>
        <v>NAY Julien</v>
      </c>
      <c r="BK27" s="55" t="str">
        <f t="shared" si="12"/>
        <v>1</v>
      </c>
      <c r="BL27" s="55">
        <f t="shared" si="13"/>
        <v>67</v>
      </c>
      <c r="BM27" s="55" t="str">
        <f t="shared" si="14"/>
        <v>DOJO DU SOC CANDE</v>
      </c>
      <c r="BN27" s="118"/>
      <c r="BO27" s="119"/>
      <c r="BP27" s="119"/>
      <c r="BQ27" s="119"/>
      <c r="BR27" s="120"/>
      <c r="BS27" s="121"/>
      <c r="BT27" s="122"/>
      <c r="BU27" s="122"/>
      <c r="BV27" s="123"/>
      <c r="BW27" s="118"/>
      <c r="BX27" s="119"/>
      <c r="BY27" s="119"/>
      <c r="BZ27" s="120"/>
      <c r="CA27" s="130"/>
      <c r="CB27" s="131"/>
      <c r="CC27" s="107"/>
      <c r="CD27" s="88"/>
      <c r="CE27" s="89"/>
      <c r="CF27" s="3"/>
      <c r="CG27" s="138"/>
      <c r="CH27" s="94"/>
      <c r="CI27" s="94"/>
      <c r="CJ27" s="94"/>
      <c r="CK27" s="129"/>
      <c r="CL27" s="94"/>
      <c r="CM27" s="113"/>
      <c r="CN27" s="114"/>
      <c r="CO27" s="115"/>
      <c r="CP27" s="115"/>
      <c r="CQ27" s="116"/>
    </row>
    <row r="28" spans="1:95" s="46" customFormat="1" ht="21" customHeight="1">
      <c r="A28" s="55" t="str">
        <f ca="1" t="shared" si="6"/>
        <v>PDL</v>
      </c>
      <c r="B28" s="55">
        <f ca="1" t="shared" si="6"/>
        <v>44</v>
      </c>
      <c r="C28" s="40">
        <v>8</v>
      </c>
      <c r="D28" s="117" t="str">
        <f ca="1" t="shared" si="7"/>
        <v>MANOEUVRIER Mathieu</v>
      </c>
      <c r="E28" s="55" t="str">
        <f ca="1" t="shared" si="7"/>
        <v>1</v>
      </c>
      <c r="F28" s="55">
        <v>10</v>
      </c>
      <c r="G28" s="98" t="str">
        <f ca="1" t="shared" si="8"/>
        <v>C.O.D.A.M. SECTION JUDO</v>
      </c>
      <c r="H28" s="118">
        <v>10</v>
      </c>
      <c r="I28" s="119">
        <v>10</v>
      </c>
      <c r="J28" s="119">
        <v>0</v>
      </c>
      <c r="K28" s="119">
        <v>10</v>
      </c>
      <c r="L28" s="120">
        <v>0</v>
      </c>
      <c r="M28" s="121"/>
      <c r="N28" s="122"/>
      <c r="O28" s="122"/>
      <c r="P28" s="123"/>
      <c r="Q28" s="124">
        <f t="shared" si="9"/>
        <v>30</v>
      </c>
      <c r="R28" s="125"/>
      <c r="S28" s="107"/>
      <c r="T28" s="88">
        <f ca="1" t="shared" si="10"/>
        <v>40</v>
      </c>
      <c r="U28" s="89"/>
      <c r="V28" s="3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94"/>
      <c r="BC28" s="63"/>
      <c r="BD28" s="65"/>
      <c r="BE28" s="65"/>
      <c r="BF28" s="65"/>
      <c r="BG28" s="66"/>
      <c r="BI28" s="40">
        <v>8</v>
      </c>
      <c r="BJ28" s="55" t="str">
        <f t="shared" si="11"/>
        <v>MANOEUVRIER Mathieu</v>
      </c>
      <c r="BK28" s="55" t="str">
        <f t="shared" si="12"/>
        <v>1</v>
      </c>
      <c r="BL28" s="55">
        <f t="shared" si="13"/>
        <v>10</v>
      </c>
      <c r="BM28" s="55" t="str">
        <f t="shared" si="14"/>
        <v>C.O.D.A.M. SECTION JUDO</v>
      </c>
      <c r="BN28" s="118"/>
      <c r="BO28" s="119"/>
      <c r="BP28" s="119"/>
      <c r="BQ28" s="119"/>
      <c r="BR28" s="120"/>
      <c r="BS28" s="121"/>
      <c r="BT28" s="122"/>
      <c r="BU28" s="122"/>
      <c r="BV28" s="123"/>
      <c r="BW28" s="118"/>
      <c r="BX28" s="119"/>
      <c r="BY28" s="119"/>
      <c r="BZ28" s="120"/>
      <c r="CA28" s="130"/>
      <c r="CB28" s="131"/>
      <c r="CC28" s="107"/>
      <c r="CD28" s="88"/>
      <c r="CE28" s="89"/>
      <c r="CF28" s="3"/>
      <c r="CG28" s="140"/>
      <c r="CH28" s="129"/>
      <c r="CI28" s="129"/>
      <c r="CJ28" s="129"/>
      <c r="CK28" s="129"/>
      <c r="CL28" s="94"/>
      <c r="CM28" s="113"/>
      <c r="CN28" s="114"/>
      <c r="CO28" s="115"/>
      <c r="CP28" s="115"/>
      <c r="CQ28" s="116"/>
    </row>
    <row r="29" spans="1:95" s="46" customFormat="1" ht="21" customHeight="1">
      <c r="A29" s="55" t="str">
        <f ca="1" t="shared" si="6"/>
        <v>PDL</v>
      </c>
      <c r="B29" s="55">
        <f ca="1" t="shared" si="6"/>
        <v>49</v>
      </c>
      <c r="C29" s="40">
        <v>9</v>
      </c>
      <c r="D29" s="117" t="str">
        <f ca="1" t="shared" si="7"/>
        <v>MENARD Benoit</v>
      </c>
      <c r="E29" s="55" t="str">
        <f ca="1" t="shared" si="7"/>
        <v>2</v>
      </c>
      <c r="F29" s="55">
        <v>0</v>
      </c>
      <c r="G29" s="98" t="str">
        <f ca="1" t="shared" si="8"/>
        <v>J C DES MAUGES</v>
      </c>
      <c r="H29" s="118">
        <v>0</v>
      </c>
      <c r="I29" s="119">
        <v>10</v>
      </c>
      <c r="J29" s="119">
        <v>10</v>
      </c>
      <c r="K29" s="119">
        <v>0</v>
      </c>
      <c r="L29" s="120">
        <v>10</v>
      </c>
      <c r="M29" s="121"/>
      <c r="N29" s="122"/>
      <c r="O29" s="122"/>
      <c r="P29" s="123"/>
      <c r="Q29" s="124">
        <f t="shared" si="9"/>
        <v>30</v>
      </c>
      <c r="R29" s="125"/>
      <c r="S29" s="107"/>
      <c r="T29" s="88">
        <f ca="1" t="shared" si="10"/>
        <v>30</v>
      </c>
      <c r="U29" s="89"/>
      <c r="V29" s="3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94"/>
      <c r="BC29" s="63"/>
      <c r="BD29" s="65"/>
      <c r="BE29" s="65"/>
      <c r="BF29" s="65"/>
      <c r="BG29" s="66"/>
      <c r="BI29" s="40">
        <v>9</v>
      </c>
      <c r="BJ29" s="55" t="str">
        <f t="shared" si="11"/>
        <v>MENARD Benoit</v>
      </c>
      <c r="BK29" s="55" t="str">
        <f t="shared" si="12"/>
        <v>2</v>
      </c>
      <c r="BL29" s="55">
        <f t="shared" si="13"/>
        <v>0</v>
      </c>
      <c r="BM29" s="55" t="str">
        <f t="shared" si="14"/>
        <v>J C DES MAUGES</v>
      </c>
      <c r="BN29" s="118"/>
      <c r="BO29" s="119"/>
      <c r="BP29" s="119"/>
      <c r="BQ29" s="119"/>
      <c r="BR29" s="120"/>
      <c r="BS29" s="121"/>
      <c r="BT29" s="122"/>
      <c r="BU29" s="122"/>
      <c r="BV29" s="123"/>
      <c r="BW29" s="118"/>
      <c r="BX29" s="119"/>
      <c r="BY29" s="119"/>
      <c r="BZ29" s="120"/>
      <c r="CA29" s="130"/>
      <c r="CB29" s="131"/>
      <c r="CC29" s="107"/>
      <c r="CD29" s="88"/>
      <c r="CE29" s="89"/>
      <c r="CF29" s="3"/>
      <c r="CG29" s="140"/>
      <c r="CH29" s="129"/>
      <c r="CI29" s="129"/>
      <c r="CJ29" s="129"/>
      <c r="CK29" s="129"/>
      <c r="CL29" s="94"/>
      <c r="CM29" s="113"/>
      <c r="CN29" s="114"/>
      <c r="CO29" s="115"/>
      <c r="CP29" s="115"/>
      <c r="CQ29" s="116"/>
    </row>
    <row r="30" spans="1:95" s="46" customFormat="1" ht="21" customHeight="1" thickBot="1">
      <c r="A30" s="55" t="str">
        <f ca="1" t="shared" si="6"/>
        <v>PDL</v>
      </c>
      <c r="B30" s="55">
        <f ca="1" t="shared" si="6"/>
        <v>44</v>
      </c>
      <c r="C30" s="40">
        <v>10</v>
      </c>
      <c r="D30" s="117" t="str">
        <f ca="1" t="shared" si="7"/>
        <v>VOINEAU Franck</v>
      </c>
      <c r="E30" s="55" t="str">
        <f ca="1" t="shared" si="7"/>
        <v>1</v>
      </c>
      <c r="F30" s="55">
        <v>17</v>
      </c>
      <c r="G30" s="98" t="str">
        <f ca="1" t="shared" si="8"/>
        <v>JUDO CLUB GETIGNOIS</v>
      </c>
      <c r="H30" s="141">
        <v>0</v>
      </c>
      <c r="I30" s="142">
        <v>0</v>
      </c>
      <c r="J30" s="142">
        <v>0</v>
      </c>
      <c r="K30" s="142">
        <v>0</v>
      </c>
      <c r="L30" s="143">
        <v>10</v>
      </c>
      <c r="M30" s="144"/>
      <c r="N30" s="145"/>
      <c r="O30" s="145"/>
      <c r="P30" s="146"/>
      <c r="Q30" s="147">
        <f t="shared" si="9"/>
        <v>10</v>
      </c>
      <c r="R30" s="148"/>
      <c r="S30" s="107"/>
      <c r="T30" s="88">
        <f ca="1" t="shared" si="10"/>
        <v>27</v>
      </c>
      <c r="U30" s="89"/>
      <c r="V30" s="3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94"/>
      <c r="BC30" s="68"/>
      <c r="BD30" s="69"/>
      <c r="BE30" s="69"/>
      <c r="BF30" s="69"/>
      <c r="BG30" s="70"/>
      <c r="BI30" s="40">
        <v>10</v>
      </c>
      <c r="BJ30" s="55" t="str">
        <f t="shared" si="11"/>
        <v>VOINEAU Franck</v>
      </c>
      <c r="BK30" s="55" t="str">
        <f t="shared" si="12"/>
        <v>1</v>
      </c>
      <c r="BL30" s="55">
        <f t="shared" si="13"/>
        <v>17</v>
      </c>
      <c r="BM30" s="55" t="str">
        <f t="shared" si="14"/>
        <v>JUDO CLUB GETIGNOIS</v>
      </c>
      <c r="BN30" s="141"/>
      <c r="BO30" s="142"/>
      <c r="BP30" s="142"/>
      <c r="BQ30" s="142"/>
      <c r="BR30" s="143"/>
      <c r="BS30" s="144"/>
      <c r="BT30" s="145"/>
      <c r="BU30" s="145"/>
      <c r="BV30" s="146"/>
      <c r="BW30" s="141"/>
      <c r="BX30" s="142"/>
      <c r="BY30" s="142"/>
      <c r="BZ30" s="143"/>
      <c r="CA30" s="149"/>
      <c r="CB30" s="150"/>
      <c r="CC30" s="107"/>
      <c r="CD30" s="88"/>
      <c r="CE30" s="89"/>
      <c r="CF30" s="3"/>
      <c r="CG30" s="151"/>
      <c r="CH30" s="152"/>
      <c r="CI30" s="152"/>
      <c r="CJ30" s="152"/>
      <c r="CK30" s="152"/>
      <c r="CL30" s="153"/>
      <c r="CM30" s="154"/>
      <c r="CN30" s="155"/>
      <c r="CO30" s="156"/>
      <c r="CP30" s="156"/>
      <c r="CQ30" s="157"/>
    </row>
    <row r="31" spans="1:90" s="46" customFormat="1" ht="11.25">
      <c r="A31" s="62"/>
      <c r="B31" s="62"/>
      <c r="C31" s="62"/>
      <c r="D31" s="158"/>
      <c r="E31" s="158"/>
      <c r="F31" s="158"/>
      <c r="G31" s="158"/>
      <c r="H31" s="158"/>
      <c r="I31" s="158"/>
      <c r="J31" s="158"/>
      <c r="K31" s="158"/>
      <c r="L31" s="158"/>
      <c r="M31" s="62"/>
      <c r="N31" s="62" t="s">
        <v>126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I31" s="62"/>
      <c r="BJ31" s="158"/>
      <c r="BK31" s="158"/>
      <c r="BL31" s="158"/>
      <c r="BM31" s="158"/>
      <c r="BN31" s="158"/>
      <c r="BO31" s="158"/>
      <c r="BP31" s="158"/>
      <c r="BQ31" s="158"/>
      <c r="BR31" s="158"/>
      <c r="BS31" s="62"/>
      <c r="BT31" s="62" t="s">
        <v>126</v>
      </c>
      <c r="BU31" s="62"/>
      <c r="BV31" s="62"/>
      <c r="BW31" s="62"/>
      <c r="BX31" s="62"/>
      <c r="BY31" s="62"/>
      <c r="BZ31" s="62"/>
      <c r="CA31" s="62"/>
      <c r="CB31" s="62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6" customFormat="1" ht="11.25" hidden="1">
      <c r="A32" s="62"/>
      <c r="B32" s="62"/>
      <c r="C32" s="71">
        <f>COUNT(H32:BG32)</f>
        <v>24</v>
      </c>
      <c r="D32" s="71"/>
      <c r="F32" s="62"/>
      <c r="G32" s="159" t="s">
        <v>127</v>
      </c>
      <c r="H32" s="160">
        <v>1</v>
      </c>
      <c r="I32" s="160">
        <v>2</v>
      </c>
      <c r="J32" s="160">
        <v>3</v>
      </c>
      <c r="K32" s="160">
        <v>4</v>
      </c>
      <c r="L32" s="160">
        <v>5</v>
      </c>
      <c r="M32" s="160">
        <v>6</v>
      </c>
      <c r="N32" s="160">
        <v>7</v>
      </c>
      <c r="O32" s="160">
        <v>8</v>
      </c>
      <c r="P32" s="160">
        <v>9</v>
      </c>
      <c r="Q32" s="160">
        <v>10</v>
      </c>
      <c r="R32" s="160">
        <v>11</v>
      </c>
      <c r="S32" s="160">
        <v>12</v>
      </c>
      <c r="T32" s="160">
        <v>13</v>
      </c>
      <c r="U32" s="160">
        <v>14</v>
      </c>
      <c r="V32" s="160">
        <v>15</v>
      </c>
      <c r="W32" s="160">
        <v>16</v>
      </c>
      <c r="X32" s="160">
        <v>17</v>
      </c>
      <c r="Y32" s="160">
        <v>18</v>
      </c>
      <c r="Z32" s="160">
        <v>19</v>
      </c>
      <c r="AA32" s="160"/>
      <c r="AB32" s="160">
        <v>20</v>
      </c>
      <c r="AC32" s="160">
        <v>21</v>
      </c>
      <c r="AD32" s="160">
        <v>22</v>
      </c>
      <c r="AE32" s="160">
        <v>23</v>
      </c>
      <c r="AF32" s="160">
        <v>24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6" customFormat="1" ht="11.25" hidden="1">
      <c r="A33" s="62"/>
      <c r="B33" s="62"/>
      <c r="F33" s="62"/>
      <c r="G33" s="162" t="s">
        <v>128</v>
      </c>
      <c r="H33" s="160">
        <v>1</v>
      </c>
      <c r="I33" s="160">
        <v>1</v>
      </c>
      <c r="J33" s="160">
        <v>1</v>
      </c>
      <c r="K33" s="160">
        <v>1</v>
      </c>
      <c r="L33" s="160">
        <v>1</v>
      </c>
      <c r="M33" s="160">
        <v>2</v>
      </c>
      <c r="N33" s="160">
        <v>2</v>
      </c>
      <c r="O33" s="160">
        <v>2</v>
      </c>
      <c r="P33" s="160">
        <v>2</v>
      </c>
      <c r="Q33" s="160">
        <v>2</v>
      </c>
      <c r="R33" s="160">
        <v>3</v>
      </c>
      <c r="S33" s="160">
        <v>3</v>
      </c>
      <c r="T33" s="160">
        <v>3</v>
      </c>
      <c r="U33" s="160">
        <v>3</v>
      </c>
      <c r="V33" s="160">
        <v>4</v>
      </c>
      <c r="W33" s="160">
        <v>4</v>
      </c>
      <c r="X33" s="160">
        <v>4</v>
      </c>
      <c r="Y33" s="160">
        <v>4</v>
      </c>
      <c r="Z33" s="160">
        <v>4</v>
      </c>
      <c r="AA33" s="160"/>
      <c r="AB33" s="160">
        <v>5</v>
      </c>
      <c r="AC33" s="160">
        <v>5</v>
      </c>
      <c r="AD33" s="160">
        <v>5</v>
      </c>
      <c r="AE33" s="160">
        <v>5</v>
      </c>
      <c r="AF33" s="160">
        <v>5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6" customFormat="1" ht="11.25" hidden="1">
      <c r="A34" s="62"/>
      <c r="B34" s="62"/>
      <c r="C34" s="71"/>
      <c r="F34" s="62"/>
      <c r="G34" s="162" t="s">
        <v>129</v>
      </c>
      <c r="H34" s="160">
        <v>1</v>
      </c>
      <c r="I34" s="160">
        <v>1</v>
      </c>
      <c r="J34" s="160">
        <v>1</v>
      </c>
      <c r="K34" s="160">
        <v>1</v>
      </c>
      <c r="L34" s="160">
        <v>2</v>
      </c>
      <c r="M34" s="160">
        <v>1</v>
      </c>
      <c r="N34" s="160">
        <v>2</v>
      </c>
      <c r="O34" s="160">
        <v>2</v>
      </c>
      <c r="P34" s="160">
        <v>2</v>
      </c>
      <c r="Q34" s="160">
        <v>2</v>
      </c>
      <c r="R34" s="160">
        <v>3</v>
      </c>
      <c r="S34" s="160">
        <v>3</v>
      </c>
      <c r="T34" s="160">
        <v>3</v>
      </c>
      <c r="U34" s="160">
        <v>3</v>
      </c>
      <c r="V34" s="160">
        <v>3</v>
      </c>
      <c r="W34" s="160">
        <v>3</v>
      </c>
      <c r="X34" s="160">
        <v>4</v>
      </c>
      <c r="Y34" s="160">
        <v>4</v>
      </c>
      <c r="Z34" s="160">
        <v>4</v>
      </c>
      <c r="AA34" s="160"/>
      <c r="AB34" s="160">
        <v>4</v>
      </c>
      <c r="AC34" s="160">
        <v>4</v>
      </c>
      <c r="AD34" s="160">
        <v>5</v>
      </c>
      <c r="AE34" s="160">
        <v>5</v>
      </c>
      <c r="AF34" s="160">
        <v>5</v>
      </c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61:80" ht="11.25"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61:80" ht="11.25"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61:80" ht="11.25"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61:80" ht="11.25"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61:80" ht="11.25"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61:80" ht="11.25"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61:80" ht="11.25"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61:80" ht="11.25"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61:80" ht="11.25"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61:80" ht="11.25"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61:80" ht="11.25"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61:80" ht="11.25"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61:80" ht="11.25"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61:80" ht="11.25"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CW49"/>
  <sheetViews>
    <sheetView zoomScale="94" zoomScaleNormal="94" workbookViewId="0" topLeftCell="C7">
      <pane xSplit="5" ySplit="2" topLeftCell="H9" activePane="bottomRight" state="frozen"/>
      <selection pane="topLeft" activeCell="BH21" sqref="BH21:BH22"/>
      <selection pane="topRight" activeCell="BH21" sqref="BH21:BH22"/>
      <selection pane="bottomLeft" activeCell="BH21" sqref="BH21:BH22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130</v>
      </c>
      <c r="H2" s="5">
        <v>3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5</v>
      </c>
      <c r="Q2" s="12"/>
      <c r="R2" s="12"/>
      <c r="S2" s="5"/>
      <c r="V2" s="4"/>
      <c r="BI2" s="7"/>
      <c r="BL2" s="8" t="s">
        <v>2</v>
      </c>
      <c r="BM2" s="9" t="str">
        <f>G2</f>
        <v>14 -  Cad Jun Sen M DAN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14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14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13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6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127" t="s">
        <v>37</v>
      </c>
      <c r="Y8" s="42" t="s">
        <v>38</v>
      </c>
      <c r="Z8" s="42" t="s">
        <v>39</v>
      </c>
      <c r="AA8" s="42" t="s">
        <v>40</v>
      </c>
      <c r="AB8" s="42" t="s">
        <v>41</v>
      </c>
      <c r="AC8" s="42" t="s">
        <v>42</v>
      </c>
      <c r="AD8" s="42" t="s">
        <v>43</v>
      </c>
      <c r="AE8" s="43" t="s">
        <v>44</v>
      </c>
      <c r="AF8" s="42" t="s">
        <v>45</v>
      </c>
      <c r="AG8" s="44" t="s">
        <v>46</v>
      </c>
      <c r="AH8" s="45" t="s">
        <v>47</v>
      </c>
      <c r="AI8" s="45" t="s">
        <v>48</v>
      </c>
      <c r="AJ8" s="45" t="s">
        <v>49</v>
      </c>
      <c r="AK8" s="45" t="s">
        <v>50</v>
      </c>
      <c r="AL8" s="45" t="s">
        <v>51</v>
      </c>
      <c r="AM8" s="45" t="s">
        <v>52</v>
      </c>
      <c r="AN8" s="45" t="s">
        <v>53</v>
      </c>
      <c r="AO8" s="45" t="s">
        <v>54</v>
      </c>
      <c r="AP8" s="45" t="s">
        <v>55</v>
      </c>
      <c r="AQ8" s="45" t="s">
        <v>56</v>
      </c>
      <c r="AR8" s="45" t="s">
        <v>57</v>
      </c>
      <c r="AS8" s="45" t="s">
        <v>58</v>
      </c>
      <c r="AT8" s="45" t="s">
        <v>59</v>
      </c>
      <c r="AU8" s="45" t="s">
        <v>60</v>
      </c>
      <c r="AV8" s="45" t="s">
        <v>61</v>
      </c>
      <c r="AW8" s="45" t="s">
        <v>62</v>
      </c>
      <c r="AX8" s="45" t="s">
        <v>63</v>
      </c>
      <c r="AY8" s="45" t="s">
        <v>64</v>
      </c>
      <c r="AZ8" s="45" t="s">
        <v>65</v>
      </c>
      <c r="BB8" s="46" t="s">
        <v>66</v>
      </c>
      <c r="BC8" s="47" t="s">
        <v>5</v>
      </c>
      <c r="BD8" s="48"/>
      <c r="BE8" s="48"/>
      <c r="BF8" s="48"/>
      <c r="BG8" s="49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0" t="s">
        <v>21</v>
      </c>
      <c r="BO8" s="50" t="s">
        <v>22</v>
      </c>
      <c r="BP8" s="50" t="s">
        <v>23</v>
      </c>
      <c r="BQ8" s="50" t="s">
        <v>24</v>
      </c>
      <c r="BR8" s="50" t="s">
        <v>25</v>
      </c>
      <c r="BS8" s="50" t="s">
        <v>26</v>
      </c>
      <c r="BT8" s="50" t="s">
        <v>27</v>
      </c>
      <c r="BU8" s="50" t="s">
        <v>28</v>
      </c>
      <c r="BV8" s="50" t="s">
        <v>29</v>
      </c>
      <c r="BW8" s="50" t="s">
        <v>30</v>
      </c>
      <c r="BX8" s="50" t="s">
        <v>31</v>
      </c>
      <c r="BY8" s="50" t="s">
        <v>32</v>
      </c>
      <c r="BZ8" s="50" t="s">
        <v>33</v>
      </c>
      <c r="CA8" s="50" t="s">
        <v>34</v>
      </c>
      <c r="CB8" s="50" t="s">
        <v>35</v>
      </c>
      <c r="CC8" s="50" t="s">
        <v>36</v>
      </c>
      <c r="CD8" s="50" t="s">
        <v>37</v>
      </c>
      <c r="CE8" s="50" t="s">
        <v>38</v>
      </c>
      <c r="CF8" s="50" t="s">
        <v>39</v>
      </c>
      <c r="CG8" s="50" t="s">
        <v>40</v>
      </c>
      <c r="CH8" s="50" t="s">
        <v>41</v>
      </c>
      <c r="CI8" s="50" t="s">
        <v>42</v>
      </c>
      <c r="CJ8" s="50" t="s">
        <v>43</v>
      </c>
      <c r="CK8" s="50" t="s">
        <v>44</v>
      </c>
      <c r="CL8" s="50" t="s">
        <v>45</v>
      </c>
      <c r="CN8" s="51"/>
      <c r="CO8" s="48"/>
      <c r="CP8" s="50"/>
      <c r="CQ8" s="52"/>
      <c r="CR8" s="53"/>
      <c r="CT8" s="54"/>
      <c r="CU8" s="54"/>
      <c r="CV8" s="54"/>
    </row>
    <row r="9" spans="1:100" s="62" customFormat="1" ht="21" customHeight="1">
      <c r="A9" s="55" t="s">
        <v>68</v>
      </c>
      <c r="B9" s="55">
        <v>72</v>
      </c>
      <c r="C9" s="50">
        <f aca="true" ca="1" t="shared" si="0" ref="C9:C18">OFFSET(C9,12,0)</f>
        <v>1</v>
      </c>
      <c r="D9" s="67" t="s">
        <v>131</v>
      </c>
      <c r="E9" s="55" t="s">
        <v>5</v>
      </c>
      <c r="F9" s="55">
        <v>64</v>
      </c>
      <c r="G9" s="57" t="s">
        <v>132</v>
      </c>
      <c r="H9" s="58" t="s">
        <v>85</v>
      </c>
      <c r="I9" s="59"/>
      <c r="J9" s="59"/>
      <c r="K9" s="59"/>
      <c r="L9" s="59"/>
      <c r="M9" s="58" t="s">
        <v>71</v>
      </c>
      <c r="N9" s="59"/>
      <c r="O9" s="59"/>
      <c r="P9" s="59"/>
      <c r="Q9" s="59"/>
      <c r="R9" s="58" t="s">
        <v>79</v>
      </c>
      <c r="S9" s="59"/>
      <c r="T9" s="59"/>
      <c r="U9" s="59"/>
      <c r="V9" s="59"/>
      <c r="W9" s="58" t="s">
        <v>93</v>
      </c>
      <c r="X9" s="59"/>
      <c r="Y9" s="59"/>
      <c r="Z9" s="59"/>
      <c r="AA9" s="58" t="s">
        <v>71</v>
      </c>
      <c r="AB9" s="59"/>
      <c r="AC9" s="59"/>
      <c r="AD9" s="59"/>
      <c r="AE9" s="59"/>
      <c r="AF9" s="59"/>
      <c r="AG9" s="60"/>
      <c r="AH9" s="60"/>
      <c r="AI9" s="60"/>
      <c r="AJ9" s="60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C9" s="63"/>
      <c r="BD9" s="64"/>
      <c r="BE9" s="65"/>
      <c r="BF9" s="65"/>
      <c r="BG9" s="66"/>
      <c r="BI9" s="40">
        <f aca="true" ca="1" t="shared" si="1" ref="BI9:BI18">OFFSET(BI9,12,0)</f>
        <v>1</v>
      </c>
      <c r="BJ9" s="56" t="str">
        <f aca="true" t="shared" si="2" ref="BJ9:BM12">D9</f>
        <v>BONDON Romeo</v>
      </c>
      <c r="BK9" s="56" t="str">
        <f t="shared" si="2"/>
        <v>1</v>
      </c>
      <c r="BL9" s="56">
        <f t="shared" si="2"/>
        <v>64</v>
      </c>
      <c r="BM9" s="56" t="str">
        <f t="shared" si="2"/>
        <v>M.J.C. BALLON</v>
      </c>
      <c r="BN9" s="58"/>
      <c r="BO9" s="59"/>
      <c r="BP9" s="59"/>
      <c r="BQ9" s="59"/>
      <c r="BR9" s="59"/>
      <c r="BS9" s="58"/>
      <c r="BT9" s="59"/>
      <c r="BU9" s="59"/>
      <c r="BV9" s="59"/>
      <c r="BW9" s="59"/>
      <c r="BX9" s="58"/>
      <c r="BY9" s="59"/>
      <c r="BZ9" s="59"/>
      <c r="CA9" s="59"/>
      <c r="CB9" s="59"/>
      <c r="CC9" s="58"/>
      <c r="CD9" s="59"/>
      <c r="CE9" s="59"/>
      <c r="CF9" s="59"/>
      <c r="CG9" s="58"/>
      <c r="CH9" s="59"/>
      <c r="CI9" s="59"/>
      <c r="CJ9" s="59"/>
      <c r="CK9" s="59"/>
      <c r="CL9" s="59"/>
      <c r="CN9" s="63"/>
      <c r="CO9" s="64"/>
      <c r="CP9" s="65"/>
      <c r="CQ9" s="66"/>
      <c r="CS9" s="54"/>
      <c r="CT9" s="54"/>
      <c r="CU9" s="54"/>
      <c r="CV9" s="54"/>
    </row>
    <row r="10" spans="1:100" s="46" customFormat="1" ht="21" customHeight="1">
      <c r="A10" s="55" t="s">
        <v>68</v>
      </c>
      <c r="B10" s="55">
        <v>49</v>
      </c>
      <c r="C10" s="50">
        <f ca="1" t="shared" si="0"/>
        <v>2</v>
      </c>
      <c r="D10" s="67" t="s">
        <v>133</v>
      </c>
      <c r="E10" s="55" t="s">
        <v>5</v>
      </c>
      <c r="F10" s="55">
        <v>65</v>
      </c>
      <c r="G10" s="57" t="s">
        <v>134</v>
      </c>
      <c r="H10" s="59"/>
      <c r="I10" s="59"/>
      <c r="J10" s="58" t="s">
        <v>71</v>
      </c>
      <c r="K10" s="59"/>
      <c r="L10" s="59"/>
      <c r="M10" s="59"/>
      <c r="N10" s="59"/>
      <c r="O10" s="58" t="s">
        <v>71</v>
      </c>
      <c r="P10" s="59"/>
      <c r="Q10" s="59"/>
      <c r="R10" s="59"/>
      <c r="S10" s="58" t="s">
        <v>71</v>
      </c>
      <c r="T10" s="59"/>
      <c r="U10" s="59"/>
      <c r="V10" s="59"/>
      <c r="W10" s="59"/>
      <c r="X10" s="59"/>
      <c r="Y10" s="58" t="s">
        <v>135</v>
      </c>
      <c r="Z10" s="59"/>
      <c r="AA10" s="59"/>
      <c r="AB10" s="58" t="s">
        <v>93</v>
      </c>
      <c r="AC10" s="59"/>
      <c r="AD10" s="59"/>
      <c r="AE10" s="59"/>
      <c r="AF10" s="59"/>
      <c r="AG10" s="60"/>
      <c r="AH10" s="61"/>
      <c r="AI10" s="61"/>
      <c r="AJ10" s="61"/>
      <c r="AK10" s="60"/>
      <c r="AL10" s="61"/>
      <c r="AM10" s="61"/>
      <c r="AN10" s="61"/>
      <c r="AO10" s="61"/>
      <c r="AP10" s="61"/>
      <c r="AQ10" s="60"/>
      <c r="AR10" s="60"/>
      <c r="AS10" s="61"/>
      <c r="AT10" s="61"/>
      <c r="AU10" s="61"/>
      <c r="AV10" s="61"/>
      <c r="AW10" s="61"/>
      <c r="AX10" s="61"/>
      <c r="AY10" s="61"/>
      <c r="AZ10" s="61"/>
      <c r="BC10" s="63"/>
      <c r="BD10" s="64"/>
      <c r="BE10" s="65"/>
      <c r="BF10" s="65"/>
      <c r="BG10" s="66"/>
      <c r="BI10" s="40">
        <f ca="1" t="shared" si="1"/>
        <v>2</v>
      </c>
      <c r="BJ10" s="56" t="str">
        <f t="shared" si="2"/>
        <v>FERNANDEZ Palha Thomas</v>
      </c>
      <c r="BK10" s="56" t="str">
        <f t="shared" si="2"/>
        <v>1</v>
      </c>
      <c r="BL10" s="56">
        <f t="shared" si="2"/>
        <v>65</v>
      </c>
      <c r="BM10" s="56" t="str">
        <f t="shared" si="2"/>
        <v>J.C. DU BASSIN SAUMUROIS</v>
      </c>
      <c r="BN10" s="59"/>
      <c r="BO10" s="59"/>
      <c r="BP10" s="58"/>
      <c r="BQ10" s="59"/>
      <c r="BR10" s="59"/>
      <c r="BS10" s="59"/>
      <c r="BT10" s="59"/>
      <c r="BU10" s="58"/>
      <c r="BV10" s="59"/>
      <c r="BW10" s="59"/>
      <c r="BX10" s="59"/>
      <c r="BY10" s="58"/>
      <c r="BZ10" s="59"/>
      <c r="CA10" s="59"/>
      <c r="CB10" s="59"/>
      <c r="CC10" s="59"/>
      <c r="CD10" s="59"/>
      <c r="CE10" s="58"/>
      <c r="CF10" s="59"/>
      <c r="CG10" s="59"/>
      <c r="CH10" s="58"/>
      <c r="CI10" s="59"/>
      <c r="CJ10" s="59"/>
      <c r="CK10" s="59"/>
      <c r="CL10" s="59"/>
      <c r="CN10" s="63"/>
      <c r="CO10" s="64"/>
      <c r="CP10" s="65"/>
      <c r="CQ10" s="66"/>
      <c r="CT10" s="3"/>
      <c r="CU10" s="3"/>
      <c r="CV10" s="3"/>
    </row>
    <row r="11" spans="1:95" s="46" customFormat="1" ht="21" customHeight="1">
      <c r="A11" s="55" t="s">
        <v>136</v>
      </c>
      <c r="B11" s="55">
        <v>35</v>
      </c>
      <c r="C11" s="50">
        <f ca="1" t="shared" si="0"/>
        <v>3</v>
      </c>
      <c r="D11" s="67" t="s">
        <v>137</v>
      </c>
      <c r="E11" s="55" t="s">
        <v>5</v>
      </c>
      <c r="F11" s="55">
        <v>66</v>
      </c>
      <c r="G11" s="57" t="s">
        <v>138</v>
      </c>
      <c r="H11" s="58" t="s">
        <v>71</v>
      </c>
      <c r="I11" s="59"/>
      <c r="J11" s="59"/>
      <c r="K11" s="59"/>
      <c r="L11" s="59"/>
      <c r="M11" s="59"/>
      <c r="N11" s="59"/>
      <c r="O11" s="59"/>
      <c r="P11" s="58" t="s">
        <v>71</v>
      </c>
      <c r="Q11" s="59"/>
      <c r="R11" s="59"/>
      <c r="S11" s="59"/>
      <c r="T11" s="59"/>
      <c r="U11" s="58" t="s">
        <v>71</v>
      </c>
      <c r="V11" s="59"/>
      <c r="W11" s="59"/>
      <c r="X11" s="59"/>
      <c r="Y11" s="59"/>
      <c r="Z11" s="58" t="s">
        <v>71</v>
      </c>
      <c r="AA11" s="59"/>
      <c r="AB11" s="59"/>
      <c r="AC11" s="59"/>
      <c r="AD11" s="58" t="s">
        <v>71</v>
      </c>
      <c r="AE11" s="59"/>
      <c r="AF11" s="59"/>
      <c r="AG11" s="61"/>
      <c r="AH11" s="61"/>
      <c r="AI11" s="61"/>
      <c r="AJ11" s="61"/>
      <c r="AK11" s="60"/>
      <c r="AL11" s="61"/>
      <c r="AM11" s="61"/>
      <c r="AN11" s="61"/>
      <c r="AO11" s="61"/>
      <c r="AP11" s="61"/>
      <c r="AQ11" s="61"/>
      <c r="AR11" s="61"/>
      <c r="AS11" s="60"/>
      <c r="AT11" s="60"/>
      <c r="AU11" s="60"/>
      <c r="AV11" s="61"/>
      <c r="AW11" s="61"/>
      <c r="AX11" s="61"/>
      <c r="AY11" s="61"/>
      <c r="AZ11" s="61"/>
      <c r="BC11" s="63"/>
      <c r="BD11" s="64"/>
      <c r="BE11" s="65"/>
      <c r="BF11" s="65"/>
      <c r="BG11" s="66"/>
      <c r="BI11" s="40">
        <f ca="1" t="shared" si="1"/>
        <v>3</v>
      </c>
      <c r="BJ11" s="56" t="str">
        <f t="shared" si="2"/>
        <v>FORTIN Pierre</v>
      </c>
      <c r="BK11" s="56" t="str">
        <f t="shared" si="2"/>
        <v>1</v>
      </c>
      <c r="BL11" s="56">
        <f t="shared" si="2"/>
        <v>66</v>
      </c>
      <c r="BM11" s="56" t="str">
        <f t="shared" si="2"/>
        <v>CLUB JUDO RETIERS</v>
      </c>
      <c r="BN11" s="58"/>
      <c r="BO11" s="59"/>
      <c r="BP11" s="59"/>
      <c r="BQ11" s="59"/>
      <c r="BR11" s="59"/>
      <c r="BS11" s="59"/>
      <c r="BT11" s="59"/>
      <c r="BU11" s="59"/>
      <c r="BV11" s="58"/>
      <c r="BW11" s="59"/>
      <c r="BX11" s="59"/>
      <c r="BY11" s="59"/>
      <c r="BZ11" s="59"/>
      <c r="CA11" s="58"/>
      <c r="CB11" s="59"/>
      <c r="CC11" s="59"/>
      <c r="CD11" s="59"/>
      <c r="CE11" s="59"/>
      <c r="CF11" s="58"/>
      <c r="CG11" s="59"/>
      <c r="CH11" s="59"/>
      <c r="CI11" s="59"/>
      <c r="CJ11" s="58"/>
      <c r="CK11" s="59"/>
      <c r="CL11" s="59"/>
      <c r="CN11" s="63"/>
      <c r="CO11" s="64"/>
      <c r="CP11" s="65"/>
      <c r="CQ11" s="66"/>
    </row>
    <row r="12" spans="1:95" s="46" customFormat="1" ht="21" customHeight="1">
      <c r="A12" s="55" t="s">
        <v>68</v>
      </c>
      <c r="B12" s="55">
        <v>44</v>
      </c>
      <c r="C12" s="50">
        <f ca="1" t="shared" si="0"/>
        <v>4</v>
      </c>
      <c r="D12" s="56" t="s">
        <v>139</v>
      </c>
      <c r="E12" s="55" t="s">
        <v>5</v>
      </c>
      <c r="F12" s="55">
        <v>66</v>
      </c>
      <c r="G12" s="57" t="s">
        <v>140</v>
      </c>
      <c r="H12" s="59"/>
      <c r="I12" s="59"/>
      <c r="J12" s="58" t="s">
        <v>71</v>
      </c>
      <c r="K12" s="59"/>
      <c r="L12" s="59"/>
      <c r="M12" s="59"/>
      <c r="N12" s="58" t="s">
        <v>75</v>
      </c>
      <c r="O12" s="59"/>
      <c r="P12" s="59"/>
      <c r="Q12" s="59"/>
      <c r="R12" s="58" t="s">
        <v>76</v>
      </c>
      <c r="S12" s="59"/>
      <c r="T12" s="59"/>
      <c r="U12" s="59"/>
      <c r="V12" s="58" t="s">
        <v>71</v>
      </c>
      <c r="W12" s="59"/>
      <c r="X12" s="59"/>
      <c r="Y12" s="59"/>
      <c r="Z12" s="59"/>
      <c r="AA12" s="59"/>
      <c r="AB12" s="59"/>
      <c r="AC12" s="59"/>
      <c r="AD12" s="59"/>
      <c r="AE12" s="58"/>
      <c r="AF12" s="59"/>
      <c r="AG12" s="61"/>
      <c r="AH12" s="61"/>
      <c r="AI12" s="61"/>
      <c r="AJ12" s="61"/>
      <c r="AK12" s="61"/>
      <c r="AL12" s="60"/>
      <c r="AM12" s="60"/>
      <c r="AN12" s="60"/>
      <c r="AO12" s="61"/>
      <c r="AP12" s="61"/>
      <c r="AQ12" s="61"/>
      <c r="AR12" s="61"/>
      <c r="AS12" s="60"/>
      <c r="AT12" s="61"/>
      <c r="AU12" s="61"/>
      <c r="AV12" s="61"/>
      <c r="AW12" s="61"/>
      <c r="AX12" s="61"/>
      <c r="AY12" s="61"/>
      <c r="AZ12" s="61"/>
      <c r="BC12" s="63" t="s">
        <v>72</v>
      </c>
      <c r="BD12" s="64"/>
      <c r="BE12" s="65"/>
      <c r="BF12" s="65"/>
      <c r="BG12" s="66"/>
      <c r="BI12" s="40">
        <f ca="1" t="shared" si="1"/>
        <v>4</v>
      </c>
      <c r="BJ12" s="56" t="str">
        <f t="shared" si="2"/>
        <v>LAMBERT Eric</v>
      </c>
      <c r="BK12" s="56" t="str">
        <f t="shared" si="2"/>
        <v>1</v>
      </c>
      <c r="BL12" s="56">
        <f t="shared" si="2"/>
        <v>66</v>
      </c>
      <c r="BM12" s="56" t="str">
        <f t="shared" si="2"/>
        <v>JUDO CLUB BOUGUENAIS</v>
      </c>
      <c r="BN12" s="59"/>
      <c r="BO12" s="59"/>
      <c r="BP12" s="58"/>
      <c r="BQ12" s="59"/>
      <c r="BR12" s="59"/>
      <c r="BS12" s="59"/>
      <c r="BT12" s="58"/>
      <c r="BU12" s="59"/>
      <c r="BV12" s="59"/>
      <c r="BW12" s="59"/>
      <c r="BX12" s="58"/>
      <c r="BY12" s="59"/>
      <c r="BZ12" s="59"/>
      <c r="CA12" s="59"/>
      <c r="CB12" s="58"/>
      <c r="CC12" s="59"/>
      <c r="CD12" s="59"/>
      <c r="CE12" s="59"/>
      <c r="CF12" s="59"/>
      <c r="CG12" s="59"/>
      <c r="CH12" s="59"/>
      <c r="CI12" s="59"/>
      <c r="CJ12" s="59"/>
      <c r="CK12" s="58"/>
      <c r="CL12" s="59"/>
      <c r="CN12" s="63"/>
      <c r="CO12" s="64"/>
      <c r="CP12" s="65"/>
      <c r="CQ12" s="66"/>
    </row>
    <row r="13" spans="1:95" s="46" customFormat="1" ht="21" customHeight="1">
      <c r="A13" s="55" t="s">
        <v>68</v>
      </c>
      <c r="B13" s="55">
        <v>44</v>
      </c>
      <c r="C13" s="50">
        <f ca="1" t="shared" si="0"/>
        <v>5</v>
      </c>
      <c r="D13" s="67" t="s">
        <v>141</v>
      </c>
      <c r="E13" s="55" t="s">
        <v>5</v>
      </c>
      <c r="F13" s="55">
        <v>68</v>
      </c>
      <c r="G13" s="57" t="s">
        <v>140</v>
      </c>
      <c r="H13" s="59"/>
      <c r="I13" s="59"/>
      <c r="J13" s="59"/>
      <c r="K13" s="58" t="s">
        <v>71</v>
      </c>
      <c r="L13" s="59"/>
      <c r="M13" s="59"/>
      <c r="N13" s="59"/>
      <c r="O13" s="59"/>
      <c r="P13" s="58" t="s">
        <v>72</v>
      </c>
      <c r="Q13" s="59"/>
      <c r="R13" s="59"/>
      <c r="S13" s="59"/>
      <c r="T13" s="59"/>
      <c r="U13" s="59"/>
      <c r="V13" s="59"/>
      <c r="W13" s="58" t="s">
        <v>80</v>
      </c>
      <c r="X13" s="59"/>
      <c r="Y13" s="59"/>
      <c r="Z13" s="59"/>
      <c r="AA13" s="59"/>
      <c r="AB13" s="58" t="s">
        <v>71</v>
      </c>
      <c r="AC13" s="59"/>
      <c r="AD13" s="59"/>
      <c r="AE13" s="59"/>
      <c r="AF13" s="58" t="s">
        <v>71</v>
      </c>
      <c r="AG13" s="61"/>
      <c r="AH13" s="61"/>
      <c r="AI13" s="61"/>
      <c r="AJ13" s="61"/>
      <c r="AK13" s="61"/>
      <c r="AL13" s="60"/>
      <c r="AM13" s="61"/>
      <c r="AN13" s="61"/>
      <c r="AO13" s="60"/>
      <c r="AP13" s="60"/>
      <c r="AQ13" s="61"/>
      <c r="AR13" s="61"/>
      <c r="AS13" s="61"/>
      <c r="AT13" s="61"/>
      <c r="AU13" s="61"/>
      <c r="AV13" s="60"/>
      <c r="AW13" s="61"/>
      <c r="AX13" s="61"/>
      <c r="AY13" s="61"/>
      <c r="AZ13" s="61"/>
      <c r="BC13" s="63"/>
      <c r="BD13" s="65"/>
      <c r="BE13" s="65"/>
      <c r="BF13" s="65"/>
      <c r="BG13" s="66"/>
      <c r="BI13" s="40">
        <f ca="1" t="shared" si="1"/>
        <v>5</v>
      </c>
      <c r="BJ13" s="56" t="str">
        <f aca="true" t="shared" si="3" ref="BJ13:BM14">D14</f>
        <v>HIVERT Matthieu</v>
      </c>
      <c r="BK13" s="56" t="str">
        <f t="shared" si="3"/>
        <v>1</v>
      </c>
      <c r="BL13" s="56">
        <f t="shared" si="3"/>
        <v>67</v>
      </c>
      <c r="BM13" s="56" t="str">
        <f t="shared" si="3"/>
        <v>JUDO CLUB CARQUEFOU</v>
      </c>
      <c r="BN13" s="59"/>
      <c r="BO13" s="59"/>
      <c r="BP13" s="59"/>
      <c r="BQ13" s="58"/>
      <c r="BR13" s="59"/>
      <c r="BS13" s="59"/>
      <c r="BT13" s="59"/>
      <c r="BU13" s="59"/>
      <c r="BV13" s="58"/>
      <c r="BW13" s="59"/>
      <c r="BX13" s="59"/>
      <c r="BY13" s="59"/>
      <c r="BZ13" s="59"/>
      <c r="CA13" s="59"/>
      <c r="CB13" s="59"/>
      <c r="CC13" s="58"/>
      <c r="CD13" s="59"/>
      <c r="CE13" s="59"/>
      <c r="CF13" s="59"/>
      <c r="CG13" s="59"/>
      <c r="CH13" s="58"/>
      <c r="CI13" s="59"/>
      <c r="CJ13" s="59"/>
      <c r="CK13" s="59"/>
      <c r="CL13" s="58"/>
      <c r="CN13" s="63"/>
      <c r="CO13" s="65"/>
      <c r="CP13" s="65"/>
      <c r="CQ13" s="66"/>
    </row>
    <row r="14" spans="1:95" s="46" customFormat="1" ht="21" customHeight="1">
      <c r="A14" s="55" t="s">
        <v>68</v>
      </c>
      <c r="B14" s="55">
        <v>44</v>
      </c>
      <c r="C14" s="50">
        <f ca="1" t="shared" si="0"/>
        <v>6</v>
      </c>
      <c r="D14" s="67" t="s">
        <v>142</v>
      </c>
      <c r="E14" s="55" t="s">
        <v>5</v>
      </c>
      <c r="F14" s="55">
        <v>67</v>
      </c>
      <c r="G14" s="57" t="s">
        <v>143</v>
      </c>
      <c r="H14" s="59"/>
      <c r="I14" s="59"/>
      <c r="J14" s="59"/>
      <c r="K14" s="59"/>
      <c r="L14" s="59"/>
      <c r="M14" s="58" t="s">
        <v>144</v>
      </c>
      <c r="N14" s="59"/>
      <c r="O14" s="59"/>
      <c r="P14" s="59"/>
      <c r="Q14" s="58" t="s">
        <v>86</v>
      </c>
      <c r="R14" s="59"/>
      <c r="S14" s="58" t="s">
        <v>144</v>
      </c>
      <c r="T14" s="59"/>
      <c r="U14" s="59"/>
      <c r="V14" s="59"/>
      <c r="W14" s="59"/>
      <c r="X14" s="59"/>
      <c r="Y14" s="59"/>
      <c r="Z14" s="58" t="s">
        <v>72</v>
      </c>
      <c r="AA14" s="59"/>
      <c r="AB14" s="59"/>
      <c r="AC14" s="58" t="s">
        <v>71</v>
      </c>
      <c r="AD14" s="59"/>
      <c r="AE14" s="59"/>
      <c r="AF14" s="59"/>
      <c r="AG14" s="61"/>
      <c r="AH14" s="61"/>
      <c r="AI14" s="61"/>
      <c r="AJ14" s="61"/>
      <c r="AK14" s="61"/>
      <c r="AL14" s="61"/>
      <c r="AM14" s="60"/>
      <c r="AN14" s="61"/>
      <c r="AO14" s="60"/>
      <c r="AP14" s="61"/>
      <c r="AQ14" s="61"/>
      <c r="AR14" s="61"/>
      <c r="AS14" s="61"/>
      <c r="AT14" s="61"/>
      <c r="AU14" s="61"/>
      <c r="AV14" s="61"/>
      <c r="AW14" s="60"/>
      <c r="AX14" s="60"/>
      <c r="AY14" s="61"/>
      <c r="AZ14" s="61"/>
      <c r="BC14" s="63"/>
      <c r="BD14" s="65"/>
      <c r="BE14" s="65"/>
      <c r="BF14" s="65"/>
      <c r="BG14" s="66"/>
      <c r="BI14" s="40">
        <f ca="1" t="shared" si="1"/>
        <v>6</v>
      </c>
      <c r="BJ14" s="56" t="str">
        <f t="shared" si="3"/>
        <v>GUEGAN Antoine</v>
      </c>
      <c r="BK14" s="56" t="str">
        <f t="shared" si="3"/>
        <v>1</v>
      </c>
      <c r="BL14" s="56">
        <f t="shared" si="3"/>
        <v>68</v>
      </c>
      <c r="BM14" s="56" t="str">
        <f t="shared" si="3"/>
        <v>AMICALE JUDO MORBIHAN</v>
      </c>
      <c r="BN14" s="59"/>
      <c r="BO14" s="59"/>
      <c r="BP14" s="59"/>
      <c r="BQ14" s="59"/>
      <c r="BR14" s="59"/>
      <c r="BS14" s="58"/>
      <c r="BT14" s="59"/>
      <c r="BU14" s="59"/>
      <c r="BV14" s="59"/>
      <c r="BW14" s="58"/>
      <c r="BX14" s="59"/>
      <c r="BY14" s="58"/>
      <c r="BZ14" s="59"/>
      <c r="CA14" s="59"/>
      <c r="CB14" s="59"/>
      <c r="CC14" s="59"/>
      <c r="CD14" s="59"/>
      <c r="CE14" s="59"/>
      <c r="CF14" s="58"/>
      <c r="CG14" s="59"/>
      <c r="CH14" s="59"/>
      <c r="CI14" s="58"/>
      <c r="CJ14" s="59"/>
      <c r="CK14" s="59"/>
      <c r="CL14" s="59"/>
      <c r="CN14" s="63"/>
      <c r="CO14" s="65"/>
      <c r="CP14" s="65"/>
      <c r="CQ14" s="66"/>
    </row>
    <row r="15" spans="1:95" s="46" customFormat="1" ht="21" customHeight="1">
      <c r="A15" s="55" t="s">
        <v>136</v>
      </c>
      <c r="B15" s="55">
        <v>56</v>
      </c>
      <c r="C15" s="50">
        <f ca="1" t="shared" si="0"/>
        <v>7</v>
      </c>
      <c r="D15" s="67" t="s">
        <v>145</v>
      </c>
      <c r="E15" s="55" t="s">
        <v>5</v>
      </c>
      <c r="F15" s="55">
        <v>68</v>
      </c>
      <c r="G15" s="57" t="s">
        <v>146</v>
      </c>
      <c r="H15" s="59"/>
      <c r="I15" s="59"/>
      <c r="J15" s="59"/>
      <c r="K15" s="59"/>
      <c r="L15" s="58" t="s">
        <v>72</v>
      </c>
      <c r="M15" s="59"/>
      <c r="N15" s="59"/>
      <c r="O15" s="58" t="s">
        <v>147</v>
      </c>
      <c r="P15" s="59"/>
      <c r="Q15" s="59"/>
      <c r="R15" s="59"/>
      <c r="S15" s="59"/>
      <c r="T15" s="59"/>
      <c r="U15" s="58" t="s">
        <v>72</v>
      </c>
      <c r="V15" s="59"/>
      <c r="W15" s="59"/>
      <c r="X15" s="58"/>
      <c r="Y15" s="59"/>
      <c r="Z15" s="59"/>
      <c r="AA15" s="58" t="s">
        <v>72</v>
      </c>
      <c r="AB15" s="59"/>
      <c r="AC15" s="59"/>
      <c r="AD15" s="59"/>
      <c r="AE15" s="59"/>
      <c r="AF15" s="59"/>
      <c r="AG15" s="61"/>
      <c r="AH15" s="61"/>
      <c r="AI15" s="61"/>
      <c r="AJ15" s="61"/>
      <c r="AK15" s="61"/>
      <c r="AL15" s="61"/>
      <c r="AM15" s="61"/>
      <c r="AN15" s="60"/>
      <c r="AO15" s="61"/>
      <c r="AP15" s="60"/>
      <c r="AQ15" s="61"/>
      <c r="AR15" s="61"/>
      <c r="AS15" s="61"/>
      <c r="AT15" s="61"/>
      <c r="AU15" s="61"/>
      <c r="AV15" s="61"/>
      <c r="AW15" s="60"/>
      <c r="AX15" s="61"/>
      <c r="AY15" s="60" t="s">
        <v>71</v>
      </c>
      <c r="AZ15" s="61"/>
      <c r="BC15" s="63"/>
      <c r="BD15" s="65"/>
      <c r="BE15" s="65"/>
      <c r="BF15" s="65"/>
      <c r="BG15" s="66"/>
      <c r="BI15" s="40">
        <f ca="1" t="shared" si="1"/>
        <v>7</v>
      </c>
      <c r="BJ15" s="56" t="str">
        <f>D13</f>
        <v>LAIDET Virgil</v>
      </c>
      <c r="BK15" s="56" t="str">
        <f>E13</f>
        <v>1</v>
      </c>
      <c r="BL15" s="56">
        <f>F13</f>
        <v>68</v>
      </c>
      <c r="BM15" s="56" t="str">
        <f>G13</f>
        <v>JUDO CLUB BOUGUENAIS</v>
      </c>
      <c r="BN15" s="59"/>
      <c r="BO15" s="59"/>
      <c r="BP15" s="59"/>
      <c r="BQ15" s="59"/>
      <c r="BR15" s="58"/>
      <c r="BS15" s="59"/>
      <c r="BT15" s="59"/>
      <c r="BU15" s="58"/>
      <c r="BV15" s="59"/>
      <c r="BW15" s="59"/>
      <c r="BX15" s="59"/>
      <c r="BY15" s="59"/>
      <c r="BZ15" s="59"/>
      <c r="CA15" s="58"/>
      <c r="CB15" s="59"/>
      <c r="CC15" s="59"/>
      <c r="CD15" s="58"/>
      <c r="CE15" s="59"/>
      <c r="CF15" s="59"/>
      <c r="CG15" s="58"/>
      <c r="CH15" s="59"/>
      <c r="CI15" s="59"/>
      <c r="CJ15" s="59"/>
      <c r="CK15" s="59"/>
      <c r="CL15" s="59"/>
      <c r="CN15" s="63"/>
      <c r="CO15" s="65"/>
      <c r="CP15" s="65"/>
      <c r="CQ15" s="66"/>
    </row>
    <row r="16" spans="1:95" s="46" customFormat="1" ht="21" customHeight="1">
      <c r="A16" s="55" t="s">
        <v>68</v>
      </c>
      <c r="B16" s="55">
        <v>72</v>
      </c>
      <c r="C16" s="50">
        <f ca="1" t="shared" si="0"/>
        <v>8</v>
      </c>
      <c r="D16" s="67" t="s">
        <v>148</v>
      </c>
      <c r="E16" s="55" t="s">
        <v>5</v>
      </c>
      <c r="F16" s="55">
        <v>69</v>
      </c>
      <c r="G16" s="57" t="s">
        <v>149</v>
      </c>
      <c r="H16" s="59"/>
      <c r="I16" s="58" t="s">
        <v>150</v>
      </c>
      <c r="J16" s="59"/>
      <c r="K16" s="59"/>
      <c r="L16" s="59"/>
      <c r="M16" s="59"/>
      <c r="N16" s="58" t="s">
        <v>72</v>
      </c>
      <c r="O16" s="59"/>
      <c r="P16" s="59"/>
      <c r="Q16" s="59"/>
      <c r="R16" s="59"/>
      <c r="S16" s="59"/>
      <c r="T16" s="58" t="s">
        <v>71</v>
      </c>
      <c r="U16" s="59"/>
      <c r="V16" s="59"/>
      <c r="W16" s="59"/>
      <c r="X16" s="59"/>
      <c r="Y16" s="58" t="s">
        <v>72</v>
      </c>
      <c r="Z16" s="59"/>
      <c r="AA16" s="59"/>
      <c r="AB16" s="59"/>
      <c r="AC16" s="59"/>
      <c r="AD16" s="58" t="s">
        <v>72</v>
      </c>
      <c r="AE16" s="59"/>
      <c r="AF16" s="59"/>
      <c r="AG16" s="61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0"/>
      <c r="AW16" s="61"/>
      <c r="AX16" s="60"/>
      <c r="AY16" s="60" t="s">
        <v>79</v>
      </c>
      <c r="AZ16" s="61"/>
      <c r="BC16" s="63"/>
      <c r="BD16" s="65"/>
      <c r="BE16" s="65"/>
      <c r="BF16" s="65"/>
      <c r="BG16" s="66"/>
      <c r="BI16" s="40">
        <f ca="1" t="shared" si="1"/>
        <v>8</v>
      </c>
      <c r="BJ16" s="56" t="str">
        <f aca="true" t="shared" si="4" ref="BJ16:BM18">D16</f>
        <v>SIMOES Guillaume</v>
      </c>
      <c r="BK16" s="56" t="str">
        <f t="shared" si="4"/>
        <v>1</v>
      </c>
      <c r="BL16" s="56">
        <f t="shared" si="4"/>
        <v>69</v>
      </c>
      <c r="BM16" s="56" t="str">
        <f t="shared" si="4"/>
        <v>ANILLE BRAYE JUDO ST CALAIS</v>
      </c>
      <c r="BN16" s="59"/>
      <c r="BO16" s="58"/>
      <c r="BP16" s="59"/>
      <c r="BQ16" s="59"/>
      <c r="BR16" s="59"/>
      <c r="BS16" s="59"/>
      <c r="BT16" s="58"/>
      <c r="BU16" s="59"/>
      <c r="BV16" s="59"/>
      <c r="BW16" s="59"/>
      <c r="BX16" s="59"/>
      <c r="BY16" s="59"/>
      <c r="BZ16" s="58"/>
      <c r="CA16" s="59"/>
      <c r="CB16" s="59"/>
      <c r="CC16" s="59"/>
      <c r="CD16" s="59"/>
      <c r="CE16" s="58"/>
      <c r="CF16" s="59"/>
      <c r="CG16" s="59"/>
      <c r="CH16" s="59"/>
      <c r="CI16" s="59"/>
      <c r="CJ16" s="58"/>
      <c r="CK16" s="59"/>
      <c r="CL16" s="59"/>
      <c r="CN16" s="63"/>
      <c r="CO16" s="65"/>
      <c r="CP16" s="65"/>
      <c r="CQ16" s="66"/>
    </row>
    <row r="17" spans="1:95" s="46" customFormat="1" ht="21" customHeight="1">
      <c r="A17" s="55" t="s">
        <v>68</v>
      </c>
      <c r="B17" s="55">
        <v>53</v>
      </c>
      <c r="C17" s="50">
        <f ca="1" t="shared" si="0"/>
        <v>9</v>
      </c>
      <c r="D17" s="67" t="s">
        <v>151</v>
      </c>
      <c r="E17" s="55" t="s">
        <v>5</v>
      </c>
      <c r="F17" s="55">
        <v>70</v>
      </c>
      <c r="G17" s="57" t="s">
        <v>152</v>
      </c>
      <c r="H17" s="59"/>
      <c r="I17" s="59"/>
      <c r="J17" s="59"/>
      <c r="K17" s="58" t="s">
        <v>72</v>
      </c>
      <c r="L17" s="59"/>
      <c r="M17" s="59"/>
      <c r="N17" s="59"/>
      <c r="O17" s="59"/>
      <c r="P17" s="59"/>
      <c r="Q17" s="58" t="s">
        <v>153</v>
      </c>
      <c r="R17" s="59"/>
      <c r="S17" s="59"/>
      <c r="T17" s="58" t="s">
        <v>154</v>
      </c>
      <c r="U17" s="59"/>
      <c r="V17" s="59"/>
      <c r="W17" s="59"/>
      <c r="X17" s="58"/>
      <c r="Y17" s="59"/>
      <c r="Z17" s="59"/>
      <c r="AA17" s="59"/>
      <c r="AB17" s="59"/>
      <c r="AC17" s="59"/>
      <c r="AD17" s="59"/>
      <c r="AE17" s="58"/>
      <c r="AF17" s="59"/>
      <c r="AG17" s="61"/>
      <c r="AH17" s="61"/>
      <c r="AI17" s="60"/>
      <c r="AJ17" s="61"/>
      <c r="AK17" s="61"/>
      <c r="AL17" s="61"/>
      <c r="AM17" s="61"/>
      <c r="AN17" s="61"/>
      <c r="AO17" s="61"/>
      <c r="AP17" s="61"/>
      <c r="AQ17" s="60"/>
      <c r="AR17" s="61"/>
      <c r="AS17" s="61"/>
      <c r="AT17" s="60"/>
      <c r="AU17" s="61"/>
      <c r="AV17" s="61"/>
      <c r="AW17" s="61"/>
      <c r="AX17" s="61"/>
      <c r="AY17" s="61"/>
      <c r="AZ17" s="60"/>
      <c r="BC17" s="63"/>
      <c r="BD17" s="65"/>
      <c r="BE17" s="65"/>
      <c r="BF17" s="65"/>
      <c r="BG17" s="66"/>
      <c r="BI17" s="40">
        <f ca="1" t="shared" si="1"/>
        <v>9</v>
      </c>
      <c r="BJ17" s="56" t="str">
        <f t="shared" si="4"/>
        <v>BAUDRE Thomas</v>
      </c>
      <c r="BK17" s="56" t="str">
        <f t="shared" si="4"/>
        <v>1</v>
      </c>
      <c r="BL17" s="56">
        <f t="shared" si="4"/>
        <v>70</v>
      </c>
      <c r="BM17" s="56" t="str">
        <f t="shared" si="4"/>
        <v>U.S. DE ST BERTHEVIN</v>
      </c>
      <c r="BN17" s="59"/>
      <c r="BO17" s="59"/>
      <c r="BP17" s="59"/>
      <c r="BQ17" s="58"/>
      <c r="BR17" s="59"/>
      <c r="BS17" s="59"/>
      <c r="BT17" s="59"/>
      <c r="BU17" s="59"/>
      <c r="BV17" s="59"/>
      <c r="BW17" s="58"/>
      <c r="BX17" s="59"/>
      <c r="BY17" s="59"/>
      <c r="BZ17" s="58"/>
      <c r="CA17" s="59"/>
      <c r="CB17" s="59"/>
      <c r="CC17" s="59"/>
      <c r="CD17" s="58"/>
      <c r="CE17" s="59"/>
      <c r="CF17" s="59"/>
      <c r="CG17" s="59"/>
      <c r="CH17" s="59"/>
      <c r="CI17" s="59"/>
      <c r="CJ17" s="59"/>
      <c r="CK17" s="58"/>
      <c r="CL17" s="59"/>
      <c r="CN17" s="63"/>
      <c r="CO17" s="65"/>
      <c r="CP17" s="65"/>
      <c r="CQ17" s="66"/>
    </row>
    <row r="18" spans="1:95" s="46" customFormat="1" ht="21" customHeight="1" thickBot="1">
      <c r="A18" s="55" t="s">
        <v>68</v>
      </c>
      <c r="B18" s="55">
        <v>72</v>
      </c>
      <c r="C18" s="50">
        <f ca="1" t="shared" si="0"/>
        <v>10</v>
      </c>
      <c r="D18" s="67" t="s">
        <v>155</v>
      </c>
      <c r="E18" s="55" t="s">
        <v>5</v>
      </c>
      <c r="F18" s="55">
        <v>70</v>
      </c>
      <c r="G18" s="57" t="s">
        <v>70</v>
      </c>
      <c r="H18" s="59"/>
      <c r="I18" s="58" t="s">
        <v>71</v>
      </c>
      <c r="J18" s="59"/>
      <c r="K18" s="59"/>
      <c r="L18" s="58" t="s">
        <v>80</v>
      </c>
      <c r="M18" s="59"/>
      <c r="N18" s="59"/>
      <c r="O18" s="59"/>
      <c r="P18" s="59"/>
      <c r="Q18" s="59"/>
      <c r="R18" s="59"/>
      <c r="S18" s="59"/>
      <c r="T18" s="59"/>
      <c r="U18" s="59"/>
      <c r="V18" s="58" t="s">
        <v>72</v>
      </c>
      <c r="W18" s="59"/>
      <c r="X18" s="59"/>
      <c r="Y18" s="59"/>
      <c r="Z18" s="59"/>
      <c r="AA18" s="59"/>
      <c r="AB18" s="59"/>
      <c r="AC18" s="58" t="s">
        <v>156</v>
      </c>
      <c r="AD18" s="59"/>
      <c r="AE18" s="59"/>
      <c r="AF18" s="58" t="s">
        <v>85</v>
      </c>
      <c r="AG18" s="61"/>
      <c r="AH18" s="61"/>
      <c r="AI18" s="61"/>
      <c r="AJ18" s="60"/>
      <c r="AK18" s="61"/>
      <c r="AL18" s="61"/>
      <c r="AM18" s="61"/>
      <c r="AN18" s="61"/>
      <c r="AO18" s="61"/>
      <c r="AP18" s="61"/>
      <c r="AQ18" s="61"/>
      <c r="AR18" s="60"/>
      <c r="AS18" s="61"/>
      <c r="AT18" s="61"/>
      <c r="AU18" s="60"/>
      <c r="AV18" s="61"/>
      <c r="AW18" s="61"/>
      <c r="AX18" s="61"/>
      <c r="AY18" s="61"/>
      <c r="AZ18" s="60"/>
      <c r="BC18" s="68"/>
      <c r="BD18" s="69"/>
      <c r="BE18" s="69"/>
      <c r="BF18" s="69"/>
      <c r="BG18" s="70"/>
      <c r="BI18" s="40">
        <f ca="1" t="shared" si="1"/>
        <v>10</v>
      </c>
      <c r="BJ18" s="56" t="str">
        <f t="shared" si="4"/>
        <v>DUVEAU Thomas</v>
      </c>
      <c r="BK18" s="56" t="str">
        <f t="shared" si="4"/>
        <v>1</v>
      </c>
      <c r="BL18" s="56">
        <f t="shared" si="4"/>
        <v>70</v>
      </c>
      <c r="BM18" s="56" t="str">
        <f t="shared" si="4"/>
        <v>JUDO CLUB DE SARGE</v>
      </c>
      <c r="BN18" s="59"/>
      <c r="BO18" s="58"/>
      <c r="BP18" s="59"/>
      <c r="BQ18" s="59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58"/>
      <c r="CC18" s="59"/>
      <c r="CD18" s="59"/>
      <c r="CE18" s="59"/>
      <c r="CF18" s="59"/>
      <c r="CG18" s="59"/>
      <c r="CH18" s="59"/>
      <c r="CI18" s="58"/>
      <c r="CJ18" s="59"/>
      <c r="CK18" s="59"/>
      <c r="CL18" s="58"/>
      <c r="CN18" s="68"/>
      <c r="CO18" s="69"/>
      <c r="CP18" s="69"/>
      <c r="CQ18" s="70"/>
    </row>
    <row r="19" spans="1:90" s="46" customFormat="1" ht="24.75" customHeight="1" thickBot="1">
      <c r="A19" s="62"/>
      <c r="B19" s="62"/>
      <c r="C19" s="71"/>
      <c r="D19" s="72"/>
      <c r="E19" s="72"/>
      <c r="F19" s="72"/>
      <c r="G19" s="72"/>
      <c r="H19" s="62"/>
      <c r="I19" s="62"/>
      <c r="J19" s="62"/>
      <c r="K19" s="62"/>
      <c r="L19" s="62"/>
      <c r="M19" s="73" t="s">
        <v>104</v>
      </c>
      <c r="N19" s="73"/>
      <c r="O19" s="73"/>
      <c r="P19" s="73"/>
      <c r="Q19" s="74"/>
      <c r="R19" s="62"/>
      <c r="S19" s="62"/>
      <c r="T19" s="62"/>
      <c r="U19" s="62"/>
      <c r="V19" s="62"/>
      <c r="Y19" s="75"/>
      <c r="Z19" s="75"/>
      <c r="AA19" s="75"/>
      <c r="AB19" s="75"/>
      <c r="AC19" s="75"/>
      <c r="AD19" s="75"/>
      <c r="AE19" s="75"/>
      <c r="AF19" s="75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I19" s="71"/>
      <c r="BJ19" s="72"/>
      <c r="BK19" s="72"/>
      <c r="BL19" s="72"/>
      <c r="BM19" s="72"/>
      <c r="BN19" s="62"/>
      <c r="BO19" s="62"/>
      <c r="BP19" s="62"/>
      <c r="BQ19" s="62"/>
      <c r="BR19" s="62"/>
      <c r="BS19" s="76" t="s">
        <v>104</v>
      </c>
      <c r="BT19" s="76"/>
      <c r="BU19" s="76"/>
      <c r="BV19" s="76"/>
      <c r="BW19" s="76" t="s">
        <v>105</v>
      </c>
      <c r="BX19" s="76"/>
      <c r="BY19" s="76"/>
      <c r="BZ19" s="76"/>
      <c r="CA19" s="62"/>
      <c r="CB19" s="62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6" customFormat="1" ht="24" customHeight="1" thickBot="1">
      <c r="A20" s="40" t="s">
        <v>14</v>
      </c>
      <c r="B20" s="40" t="s">
        <v>15</v>
      </c>
      <c r="C20" s="41" t="s">
        <v>16</v>
      </c>
      <c r="D20" s="77" t="s">
        <v>17</v>
      </c>
      <c r="E20" s="77" t="s">
        <v>18</v>
      </c>
      <c r="F20" s="48" t="s">
        <v>106</v>
      </c>
      <c r="G20" s="78" t="s">
        <v>20</v>
      </c>
      <c r="H20" s="79" t="s">
        <v>107</v>
      </c>
      <c r="I20" s="80" t="s">
        <v>108</v>
      </c>
      <c r="J20" s="80" t="s">
        <v>109</v>
      </c>
      <c r="K20" s="80" t="s">
        <v>110</v>
      </c>
      <c r="L20" s="81" t="s">
        <v>111</v>
      </c>
      <c r="M20" s="82" t="s">
        <v>112</v>
      </c>
      <c r="N20" s="83" t="s">
        <v>113</v>
      </c>
      <c r="O20" s="83" t="s">
        <v>114</v>
      </c>
      <c r="P20" s="84" t="s">
        <v>115</v>
      </c>
      <c r="Q20" s="85" t="s">
        <v>116</v>
      </c>
      <c r="R20" s="86"/>
      <c r="S20" s="87" t="s">
        <v>117</v>
      </c>
      <c r="T20" s="88" t="s">
        <v>118</v>
      </c>
      <c r="U20" s="89"/>
      <c r="V20" s="3"/>
      <c r="W20" s="90" t="s">
        <v>119</v>
      </c>
      <c r="X20" s="91"/>
      <c r="Y20" s="91"/>
      <c r="Z20" s="91"/>
      <c r="AA20" s="92"/>
      <c r="AB20" s="93"/>
      <c r="AC20" s="93"/>
      <c r="AD20" s="93"/>
      <c r="AE20" s="93"/>
      <c r="AF20" s="93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BC20" s="32" t="s">
        <v>120</v>
      </c>
      <c r="BD20" s="33" t="s">
        <v>121</v>
      </c>
      <c r="BE20" s="33" t="s">
        <v>122</v>
      </c>
      <c r="BF20" s="33" t="s">
        <v>123</v>
      </c>
      <c r="BG20" s="34" t="s">
        <v>124</v>
      </c>
      <c r="BI20" s="41" t="s">
        <v>16</v>
      </c>
      <c r="BJ20" s="77" t="s">
        <v>17</v>
      </c>
      <c r="BK20" s="77" t="s">
        <v>18</v>
      </c>
      <c r="BL20" s="48" t="s">
        <v>106</v>
      </c>
      <c r="BM20" s="78" t="s">
        <v>20</v>
      </c>
      <c r="BN20" s="79" t="s">
        <v>107</v>
      </c>
      <c r="BO20" s="80" t="s">
        <v>108</v>
      </c>
      <c r="BP20" s="80" t="s">
        <v>109</v>
      </c>
      <c r="BQ20" s="80" t="s">
        <v>110</v>
      </c>
      <c r="BR20" s="81" t="s">
        <v>111</v>
      </c>
      <c r="BS20" s="82" t="s">
        <v>112</v>
      </c>
      <c r="BT20" s="83" t="s">
        <v>113</v>
      </c>
      <c r="BU20" s="83" t="s">
        <v>114</v>
      </c>
      <c r="BV20" s="84" t="s">
        <v>115</v>
      </c>
      <c r="BW20" s="79" t="s">
        <v>120</v>
      </c>
      <c r="BX20" s="80" t="s">
        <v>121</v>
      </c>
      <c r="BY20" s="80" t="s">
        <v>122</v>
      </c>
      <c r="BZ20" s="81" t="s">
        <v>123</v>
      </c>
      <c r="CA20" s="85" t="s">
        <v>116</v>
      </c>
      <c r="CB20" s="86"/>
      <c r="CC20" s="87" t="s">
        <v>117</v>
      </c>
      <c r="CD20" s="88" t="s">
        <v>118</v>
      </c>
      <c r="CE20" s="89"/>
      <c r="CF20" s="3"/>
      <c r="CG20" s="90" t="s">
        <v>119</v>
      </c>
      <c r="CH20" s="91"/>
      <c r="CI20" s="91"/>
      <c r="CJ20" s="91"/>
      <c r="CK20" s="92"/>
      <c r="CL20" s="95"/>
      <c r="CM20" s="96"/>
      <c r="CN20" s="97"/>
      <c r="CO20" s="33"/>
      <c r="CP20" s="33"/>
      <c r="CQ20" s="34"/>
    </row>
    <row r="21" spans="1:95" s="46" customFormat="1" ht="21" customHeight="1">
      <c r="A21" s="55" t="str">
        <f aca="true" ca="1" t="shared" si="5" ref="A21:B30">OFFSET(A21,-12,0)</f>
        <v>PDL</v>
      </c>
      <c r="B21" s="55">
        <f ca="1" t="shared" si="5"/>
        <v>72</v>
      </c>
      <c r="C21" s="40">
        <v>1</v>
      </c>
      <c r="D21" s="117" t="str">
        <f aca="true" ca="1" t="shared" si="6" ref="D21:E30">OFFSET(D21,-12,0)</f>
        <v>BONDON Romeo</v>
      </c>
      <c r="E21" s="55" t="str">
        <f ca="1" t="shared" si="6"/>
        <v>1</v>
      </c>
      <c r="F21" s="55">
        <v>0</v>
      </c>
      <c r="G21" s="98" t="str">
        <f aca="true" ca="1" t="shared" si="7" ref="G21:G30">OFFSET(G21,-12,0)</f>
        <v>M.J.C. BALLON</v>
      </c>
      <c r="H21" s="99">
        <v>10</v>
      </c>
      <c r="I21" s="100">
        <v>0</v>
      </c>
      <c r="J21" s="100">
        <v>7</v>
      </c>
      <c r="K21" s="100">
        <v>10</v>
      </c>
      <c r="L21" s="101">
        <v>0</v>
      </c>
      <c r="M21" s="102"/>
      <c r="N21" s="103"/>
      <c r="O21" s="103"/>
      <c r="P21" s="104"/>
      <c r="Q21" s="105">
        <f aca="true" t="shared" si="8" ref="Q21:Q30">SUM(H21:P21,BC21:BG21)</f>
        <v>27</v>
      </c>
      <c r="R21" s="106"/>
      <c r="S21" s="107"/>
      <c r="T21" s="88">
        <f aca="true" ca="1" t="shared" si="9" ref="T21:T30">SUM(OFFSET(T21,0,-14),OFFSET(T21,0,-3))</f>
        <v>27</v>
      </c>
      <c r="U21" s="89"/>
      <c r="V21" s="3"/>
      <c r="W21" s="163" t="s">
        <v>46</v>
      </c>
      <c r="X21" s="164" t="s">
        <v>47</v>
      </c>
      <c r="Y21" s="164" t="s">
        <v>48</v>
      </c>
      <c r="Z21" s="164" t="s">
        <v>49</v>
      </c>
      <c r="AA21" s="110" t="s">
        <v>50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BC21" s="63"/>
      <c r="BD21" s="64"/>
      <c r="BE21" s="65"/>
      <c r="BF21" s="65"/>
      <c r="BG21" s="66"/>
      <c r="BI21" s="40">
        <v>1</v>
      </c>
      <c r="BJ21" s="55" t="str">
        <f aca="true" t="shared" si="10" ref="BJ21:BM24">D21</f>
        <v>BONDON Romeo</v>
      </c>
      <c r="BK21" s="55" t="str">
        <f t="shared" si="10"/>
        <v>1</v>
      </c>
      <c r="BL21" s="55">
        <f t="shared" si="10"/>
        <v>0</v>
      </c>
      <c r="BM21" s="55" t="str">
        <f t="shared" si="10"/>
        <v>M.J.C. BALLON</v>
      </c>
      <c r="BN21" s="99"/>
      <c r="BO21" s="100"/>
      <c r="BP21" s="100"/>
      <c r="BQ21" s="100"/>
      <c r="BR21" s="101"/>
      <c r="BS21" s="102"/>
      <c r="BT21" s="103"/>
      <c r="BU21" s="103"/>
      <c r="BV21" s="104"/>
      <c r="BW21" s="99"/>
      <c r="BX21" s="100"/>
      <c r="BY21" s="100"/>
      <c r="BZ21" s="101"/>
      <c r="CA21" s="111"/>
      <c r="CB21" s="112"/>
      <c r="CC21" s="107"/>
      <c r="CD21" s="88"/>
      <c r="CE21" s="89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4"/>
      <c r="CM21" s="113"/>
      <c r="CN21" s="114"/>
      <c r="CO21" s="115"/>
      <c r="CP21" s="115"/>
      <c r="CQ21" s="116"/>
    </row>
    <row r="22" spans="1:95" s="46" customFormat="1" ht="21" customHeight="1">
      <c r="A22" s="55" t="str">
        <f ca="1" t="shared" si="5"/>
        <v>PDL</v>
      </c>
      <c r="B22" s="55">
        <f ca="1" t="shared" si="5"/>
        <v>49</v>
      </c>
      <c r="C22" s="40">
        <v>2</v>
      </c>
      <c r="D22" s="117" t="str">
        <f ca="1" t="shared" si="6"/>
        <v>FERNANDEZ Palha Thomas</v>
      </c>
      <c r="E22" s="55" t="str">
        <f ca="1" t="shared" si="6"/>
        <v>1</v>
      </c>
      <c r="F22" s="55">
        <v>40</v>
      </c>
      <c r="G22" s="98" t="str">
        <f ca="1" t="shared" si="7"/>
        <v>J.C. DU BASSIN SAUMUROIS</v>
      </c>
      <c r="H22" s="118">
        <v>0</v>
      </c>
      <c r="I22" s="119">
        <v>0</v>
      </c>
      <c r="J22" s="119">
        <v>0</v>
      </c>
      <c r="K22" s="119">
        <v>0</v>
      </c>
      <c r="L22" s="120">
        <v>10</v>
      </c>
      <c r="M22" s="121"/>
      <c r="N22" s="122"/>
      <c r="O22" s="122"/>
      <c r="P22" s="123"/>
      <c r="Q22" s="124">
        <f t="shared" si="8"/>
        <v>10</v>
      </c>
      <c r="R22" s="125"/>
      <c r="S22" s="107"/>
      <c r="T22" s="88">
        <f ca="1" t="shared" si="9"/>
        <v>50</v>
      </c>
      <c r="U22" s="89"/>
      <c r="V22" s="3"/>
      <c r="W22" s="165" t="s">
        <v>51</v>
      </c>
      <c r="X22" s="43" t="s">
        <v>52</v>
      </c>
      <c r="Y22" s="43" t="s">
        <v>53</v>
      </c>
      <c r="Z22" s="127" t="s">
        <v>54</v>
      </c>
      <c r="AA22" s="128" t="s">
        <v>55</v>
      </c>
      <c r="AB22" s="94"/>
      <c r="AC22" s="94"/>
      <c r="AD22" s="94"/>
      <c r="AE22" s="94"/>
      <c r="AF22" s="94"/>
      <c r="AG22" s="94"/>
      <c r="AH22" s="94"/>
      <c r="AI22" s="94"/>
      <c r="AJ22" s="129"/>
      <c r="AK22" s="129"/>
      <c r="AL22" s="129"/>
      <c r="AM22" s="129"/>
      <c r="AN22" s="129"/>
      <c r="AO22" s="129"/>
      <c r="AP22" s="129"/>
      <c r="BC22" s="63"/>
      <c r="BD22" s="64"/>
      <c r="BE22" s="65"/>
      <c r="BF22" s="65"/>
      <c r="BG22" s="66"/>
      <c r="BI22" s="40">
        <v>2</v>
      </c>
      <c r="BJ22" s="55" t="str">
        <f t="shared" si="10"/>
        <v>FERNANDEZ Palha Thomas</v>
      </c>
      <c r="BK22" s="55" t="str">
        <f t="shared" si="10"/>
        <v>1</v>
      </c>
      <c r="BL22" s="55">
        <f t="shared" si="10"/>
        <v>40</v>
      </c>
      <c r="BM22" s="55" t="str">
        <f t="shared" si="10"/>
        <v>J.C. DU BASSIN SAUMUROIS</v>
      </c>
      <c r="BN22" s="118"/>
      <c r="BO22" s="119"/>
      <c r="BP22" s="119"/>
      <c r="BQ22" s="119"/>
      <c r="BR22" s="120"/>
      <c r="BS22" s="121"/>
      <c r="BT22" s="122"/>
      <c r="BU22" s="122"/>
      <c r="BV22" s="123"/>
      <c r="BW22" s="118"/>
      <c r="BX22" s="119"/>
      <c r="BY22" s="119"/>
      <c r="BZ22" s="120"/>
      <c r="CA22" s="130"/>
      <c r="CB22" s="131"/>
      <c r="CC22" s="107"/>
      <c r="CD22" s="88"/>
      <c r="CE22" s="89"/>
      <c r="CF22" s="3"/>
      <c r="CG22" s="51" t="s">
        <v>51</v>
      </c>
      <c r="CH22" s="50" t="s">
        <v>52</v>
      </c>
      <c r="CI22" s="50" t="s">
        <v>53</v>
      </c>
      <c r="CJ22" s="50" t="s">
        <v>54</v>
      </c>
      <c r="CK22" s="52" t="s">
        <v>55</v>
      </c>
      <c r="CL22" s="94"/>
      <c r="CM22" s="113"/>
      <c r="CN22" s="114"/>
      <c r="CO22" s="115"/>
      <c r="CP22" s="115"/>
      <c r="CQ22" s="116"/>
    </row>
    <row r="23" spans="1:95" s="46" customFormat="1" ht="21" customHeight="1">
      <c r="A23" s="55" t="str">
        <f ca="1" t="shared" si="5"/>
        <v>BRE</v>
      </c>
      <c r="B23" s="55">
        <f ca="1" t="shared" si="5"/>
        <v>35</v>
      </c>
      <c r="C23" s="40">
        <v>3</v>
      </c>
      <c r="D23" s="117" t="str">
        <f ca="1" t="shared" si="6"/>
        <v>FORTIN Pierre</v>
      </c>
      <c r="E23" s="55" t="str">
        <f ca="1" t="shared" si="6"/>
        <v>1</v>
      </c>
      <c r="F23" s="55">
        <v>0</v>
      </c>
      <c r="G23" s="98" t="str">
        <f ca="1" t="shared" si="7"/>
        <v>CLUB JUDO RETIERS</v>
      </c>
      <c r="H23" s="118">
        <v>0</v>
      </c>
      <c r="I23" s="119">
        <v>0</v>
      </c>
      <c r="J23" s="119">
        <v>0</v>
      </c>
      <c r="K23" s="119">
        <v>0</v>
      </c>
      <c r="L23" s="120">
        <v>0</v>
      </c>
      <c r="M23" s="121"/>
      <c r="N23" s="122"/>
      <c r="O23" s="122"/>
      <c r="P23" s="123"/>
      <c r="Q23" s="124">
        <f t="shared" si="8"/>
        <v>0</v>
      </c>
      <c r="R23" s="125"/>
      <c r="S23" s="107"/>
      <c r="T23" s="88">
        <f ca="1" t="shared" si="9"/>
        <v>0</v>
      </c>
      <c r="U23" s="89"/>
      <c r="V23" s="3"/>
      <c r="W23" s="126" t="s">
        <v>56</v>
      </c>
      <c r="X23" s="127" t="s">
        <v>57</v>
      </c>
      <c r="Y23" s="43" t="s">
        <v>58</v>
      </c>
      <c r="Z23" s="127" t="s">
        <v>59</v>
      </c>
      <c r="AA23" s="128" t="s">
        <v>60</v>
      </c>
      <c r="AG23" s="94"/>
      <c r="BC23" s="63"/>
      <c r="BD23" s="64"/>
      <c r="BE23" s="65"/>
      <c r="BF23" s="65"/>
      <c r="BG23" s="66"/>
      <c r="BI23" s="40">
        <v>3</v>
      </c>
      <c r="BJ23" s="55" t="str">
        <f t="shared" si="10"/>
        <v>FORTIN Pierre</v>
      </c>
      <c r="BK23" s="55" t="str">
        <f t="shared" si="10"/>
        <v>1</v>
      </c>
      <c r="BL23" s="55">
        <f t="shared" si="10"/>
        <v>0</v>
      </c>
      <c r="BM23" s="55" t="str">
        <f t="shared" si="10"/>
        <v>CLUB JUDO RETIERS</v>
      </c>
      <c r="BN23" s="118"/>
      <c r="BO23" s="119"/>
      <c r="BP23" s="119"/>
      <c r="BQ23" s="119"/>
      <c r="BR23" s="120"/>
      <c r="BS23" s="121"/>
      <c r="BT23" s="122"/>
      <c r="BU23" s="122"/>
      <c r="BV23" s="123"/>
      <c r="BW23" s="118"/>
      <c r="BX23" s="119"/>
      <c r="BY23" s="119"/>
      <c r="BZ23" s="120"/>
      <c r="CA23" s="130"/>
      <c r="CB23" s="131"/>
      <c r="CC23" s="107"/>
      <c r="CD23" s="88"/>
      <c r="CE23" s="89"/>
      <c r="CF23" s="3"/>
      <c r="CG23" s="51" t="s">
        <v>56</v>
      </c>
      <c r="CH23" s="50" t="s">
        <v>57</v>
      </c>
      <c r="CI23" s="50" t="s">
        <v>58</v>
      </c>
      <c r="CJ23" s="50" t="s">
        <v>59</v>
      </c>
      <c r="CK23" s="52" t="s">
        <v>60</v>
      </c>
      <c r="CL23" s="94"/>
      <c r="CM23" s="113"/>
      <c r="CN23" s="114"/>
      <c r="CO23" s="115"/>
      <c r="CP23" s="115"/>
      <c r="CQ23" s="116"/>
    </row>
    <row r="24" spans="1:95" s="46" customFormat="1" ht="21" customHeight="1" thickBot="1">
      <c r="A24" s="55" t="str">
        <f ca="1" t="shared" si="5"/>
        <v>PDL</v>
      </c>
      <c r="B24" s="55">
        <f ca="1" t="shared" si="5"/>
        <v>44</v>
      </c>
      <c r="C24" s="40">
        <v>4</v>
      </c>
      <c r="D24" s="55" t="str">
        <f ca="1" t="shared" si="6"/>
        <v>LAMBERT Eric</v>
      </c>
      <c r="E24" s="55" t="str">
        <f ca="1" t="shared" si="6"/>
        <v>1</v>
      </c>
      <c r="F24" s="55">
        <v>57</v>
      </c>
      <c r="G24" s="98" t="str">
        <f ca="1" t="shared" si="7"/>
        <v>JUDO CLUB BOUGUENAIS</v>
      </c>
      <c r="H24" s="118">
        <v>0</v>
      </c>
      <c r="I24" s="119">
        <v>0</v>
      </c>
      <c r="J24" s="119">
        <v>0</v>
      </c>
      <c r="K24" s="119">
        <v>0</v>
      </c>
      <c r="L24" s="120">
        <f>IF(M24&lt;&gt;"","-","")</f>
      </c>
      <c r="M24" s="121"/>
      <c r="N24" s="122"/>
      <c r="O24" s="122"/>
      <c r="P24" s="123"/>
      <c r="Q24" s="124">
        <f t="shared" si="8"/>
        <v>10</v>
      </c>
      <c r="R24" s="125"/>
      <c r="S24" s="107"/>
      <c r="T24" s="88">
        <f ca="1" t="shared" si="9"/>
        <v>67</v>
      </c>
      <c r="U24" s="89"/>
      <c r="V24" s="3"/>
      <c r="W24" s="132" t="s">
        <v>61</v>
      </c>
      <c r="X24" s="133" t="s">
        <v>62</v>
      </c>
      <c r="Y24" s="133" t="s">
        <v>63</v>
      </c>
      <c r="Z24" s="166" t="s">
        <v>64</v>
      </c>
      <c r="AA24" s="134" t="s">
        <v>65</v>
      </c>
      <c r="AG24" s="94"/>
      <c r="BC24" s="63">
        <v>10</v>
      </c>
      <c r="BD24" s="64"/>
      <c r="BE24" s="65"/>
      <c r="BF24" s="65"/>
      <c r="BG24" s="66"/>
      <c r="BI24" s="40">
        <v>4</v>
      </c>
      <c r="BJ24" s="55" t="str">
        <f t="shared" si="10"/>
        <v>LAMBERT Eric</v>
      </c>
      <c r="BK24" s="55" t="str">
        <f t="shared" si="10"/>
        <v>1</v>
      </c>
      <c r="BL24" s="55">
        <f t="shared" si="10"/>
        <v>57</v>
      </c>
      <c r="BM24" s="55" t="str">
        <f t="shared" si="10"/>
        <v>JUDO CLUB BOUGUENAIS</v>
      </c>
      <c r="BN24" s="118"/>
      <c r="BO24" s="119"/>
      <c r="BP24" s="119"/>
      <c r="BQ24" s="119"/>
      <c r="BR24" s="120"/>
      <c r="BS24" s="121"/>
      <c r="BT24" s="122"/>
      <c r="BU24" s="122"/>
      <c r="BV24" s="123"/>
      <c r="BW24" s="118"/>
      <c r="BX24" s="119"/>
      <c r="BY24" s="119"/>
      <c r="BZ24" s="120"/>
      <c r="CA24" s="130"/>
      <c r="CB24" s="131"/>
      <c r="CC24" s="107"/>
      <c r="CD24" s="88"/>
      <c r="CE24" s="89"/>
      <c r="CF24" s="3"/>
      <c r="CG24" s="135" t="s">
        <v>61</v>
      </c>
      <c r="CH24" s="136" t="s">
        <v>62</v>
      </c>
      <c r="CI24" s="136" t="s">
        <v>63</v>
      </c>
      <c r="CJ24" s="136" t="s">
        <v>64</v>
      </c>
      <c r="CK24" s="137" t="s">
        <v>65</v>
      </c>
      <c r="CL24" s="94"/>
      <c r="CM24" s="113"/>
      <c r="CN24" s="114"/>
      <c r="CO24" s="115"/>
      <c r="CP24" s="115"/>
      <c r="CQ24" s="116"/>
    </row>
    <row r="25" spans="1:95" s="46" customFormat="1" ht="21" customHeight="1">
      <c r="A25" s="55" t="str">
        <f ca="1" t="shared" si="5"/>
        <v>PDL</v>
      </c>
      <c r="B25" s="55">
        <f ca="1" t="shared" si="5"/>
        <v>44</v>
      </c>
      <c r="C25" s="40">
        <v>5</v>
      </c>
      <c r="D25" s="117" t="str">
        <f ca="1" t="shared" si="6"/>
        <v>LAIDET Virgil</v>
      </c>
      <c r="E25" s="55" t="str">
        <f ca="1" t="shared" si="6"/>
        <v>1</v>
      </c>
      <c r="F25" s="55">
        <v>0</v>
      </c>
      <c r="G25" s="98" t="str">
        <f ca="1" t="shared" si="7"/>
        <v>JUDO CLUB BOUGUENAIS</v>
      </c>
      <c r="H25" s="118">
        <v>0</v>
      </c>
      <c r="I25" s="119">
        <v>10</v>
      </c>
      <c r="J25" s="119">
        <v>0</v>
      </c>
      <c r="K25" s="119">
        <v>0</v>
      </c>
      <c r="L25" s="120">
        <v>0</v>
      </c>
      <c r="M25" s="121"/>
      <c r="N25" s="122"/>
      <c r="O25" s="122"/>
      <c r="P25" s="123"/>
      <c r="Q25" s="124">
        <f t="shared" si="8"/>
        <v>10</v>
      </c>
      <c r="R25" s="125"/>
      <c r="S25" s="107"/>
      <c r="T25" s="88">
        <f ca="1" t="shared" si="9"/>
        <v>10</v>
      </c>
      <c r="U25" s="89"/>
      <c r="V25" s="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BC25" s="63"/>
      <c r="BD25" s="65"/>
      <c r="BE25" s="65"/>
      <c r="BF25" s="65"/>
      <c r="BG25" s="66"/>
      <c r="BI25" s="40">
        <v>5</v>
      </c>
      <c r="BJ25" s="55" t="str">
        <f aca="true" t="shared" si="11" ref="BJ25:BK30">D25</f>
        <v>LAIDET Virgil</v>
      </c>
      <c r="BK25" s="55" t="str">
        <f t="shared" si="11"/>
        <v>1</v>
      </c>
      <c r="BL25" s="55">
        <f>F26</f>
        <v>50</v>
      </c>
      <c r="BM25" s="55" t="str">
        <f aca="true" t="shared" si="12" ref="BM25:BM30">G25</f>
        <v>JUDO CLUB BOUGUENAIS</v>
      </c>
      <c r="BN25" s="118"/>
      <c r="BO25" s="119"/>
      <c r="BP25" s="119"/>
      <c r="BQ25" s="119"/>
      <c r="BR25" s="120"/>
      <c r="BS25" s="121"/>
      <c r="BT25" s="122"/>
      <c r="BU25" s="122"/>
      <c r="BV25" s="123"/>
      <c r="BW25" s="118"/>
      <c r="BX25" s="119"/>
      <c r="BY25" s="119"/>
      <c r="BZ25" s="120"/>
      <c r="CA25" s="130"/>
      <c r="CB25" s="131"/>
      <c r="CC25" s="107"/>
      <c r="CD25" s="88"/>
      <c r="CE25" s="89"/>
      <c r="CF25" s="3"/>
      <c r="CG25" s="138"/>
      <c r="CH25" s="94"/>
      <c r="CI25" s="94"/>
      <c r="CJ25" s="94"/>
      <c r="CK25" s="94"/>
      <c r="CL25" s="94"/>
      <c r="CM25" s="113"/>
      <c r="CN25" s="114"/>
      <c r="CO25" s="115"/>
      <c r="CP25" s="115"/>
      <c r="CQ25" s="116"/>
    </row>
    <row r="26" spans="1:95" s="46" customFormat="1" ht="21" customHeight="1">
      <c r="A26" s="55" t="str">
        <f ca="1" t="shared" si="5"/>
        <v>PDL</v>
      </c>
      <c r="B26" s="55">
        <f ca="1" t="shared" si="5"/>
        <v>44</v>
      </c>
      <c r="C26" s="40">
        <v>6</v>
      </c>
      <c r="D26" s="117" t="str">
        <f ca="1" t="shared" si="6"/>
        <v>HIVERT Matthieu</v>
      </c>
      <c r="E26" s="55" t="str">
        <f ca="1" t="shared" si="6"/>
        <v>1</v>
      </c>
      <c r="F26" s="55">
        <v>50</v>
      </c>
      <c r="G26" s="98" t="str">
        <f ca="1" t="shared" si="7"/>
        <v>JUDO CLUB CARQUEFOU</v>
      </c>
      <c r="H26" s="118">
        <v>10</v>
      </c>
      <c r="I26" s="119">
        <v>0</v>
      </c>
      <c r="J26" s="119">
        <v>10</v>
      </c>
      <c r="K26" s="119">
        <v>10</v>
      </c>
      <c r="L26" s="120">
        <v>0</v>
      </c>
      <c r="M26" s="121"/>
      <c r="N26" s="122"/>
      <c r="O26" s="122"/>
      <c r="P26" s="123"/>
      <c r="Q26" s="124">
        <f t="shared" si="8"/>
        <v>30</v>
      </c>
      <c r="R26" s="125"/>
      <c r="S26" s="107"/>
      <c r="T26" s="88">
        <f ca="1" t="shared" si="9"/>
        <v>80</v>
      </c>
      <c r="U26" s="89"/>
      <c r="V26" s="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BC26" s="63"/>
      <c r="BD26" s="65"/>
      <c r="BE26" s="65"/>
      <c r="BF26" s="65"/>
      <c r="BG26" s="66"/>
      <c r="BI26" s="40">
        <v>6</v>
      </c>
      <c r="BJ26" s="55" t="str">
        <f t="shared" si="11"/>
        <v>HIVERT Matthieu</v>
      </c>
      <c r="BK26" s="55" t="str">
        <f t="shared" si="11"/>
        <v>1</v>
      </c>
      <c r="BL26" s="55">
        <f>F27</f>
        <v>0</v>
      </c>
      <c r="BM26" s="55" t="str">
        <f t="shared" si="12"/>
        <v>JUDO CLUB CARQUEFOU</v>
      </c>
      <c r="BN26" s="118"/>
      <c r="BO26" s="119"/>
      <c r="BP26" s="119"/>
      <c r="BQ26" s="119"/>
      <c r="BR26" s="120"/>
      <c r="BS26" s="121"/>
      <c r="BT26" s="122"/>
      <c r="BU26" s="122"/>
      <c r="BV26" s="123"/>
      <c r="BW26" s="118"/>
      <c r="BX26" s="119"/>
      <c r="BY26" s="119"/>
      <c r="BZ26" s="120"/>
      <c r="CA26" s="130"/>
      <c r="CB26" s="131"/>
      <c r="CC26" s="107"/>
      <c r="CD26" s="88"/>
      <c r="CE26" s="89"/>
      <c r="CF26" s="3"/>
      <c r="CG26" s="138"/>
      <c r="CH26" s="94"/>
      <c r="CI26" s="94"/>
      <c r="CJ26" s="94"/>
      <c r="CK26" s="94"/>
      <c r="CL26" s="94"/>
      <c r="CM26" s="113"/>
      <c r="CN26" s="114"/>
      <c r="CO26" s="115"/>
      <c r="CP26" s="115"/>
      <c r="CQ26" s="116"/>
    </row>
    <row r="27" spans="1:95" s="46" customFormat="1" ht="21" customHeight="1">
      <c r="A27" s="55" t="str">
        <f ca="1" t="shared" si="5"/>
        <v>BRE</v>
      </c>
      <c r="B27" s="55">
        <f ca="1" t="shared" si="5"/>
        <v>56</v>
      </c>
      <c r="C27" s="40">
        <v>7</v>
      </c>
      <c r="D27" s="117" t="str">
        <f ca="1" t="shared" si="6"/>
        <v>GUEGAN Antoine</v>
      </c>
      <c r="E27" s="55" t="str">
        <f ca="1" t="shared" si="6"/>
        <v>1</v>
      </c>
      <c r="F27" s="55">
        <v>0</v>
      </c>
      <c r="G27" s="98" t="str">
        <f ca="1" t="shared" si="7"/>
        <v>AMICALE JUDO MORBIHAN</v>
      </c>
      <c r="H27" s="118">
        <v>10</v>
      </c>
      <c r="I27" s="119">
        <v>10</v>
      </c>
      <c r="J27" s="119">
        <v>10</v>
      </c>
      <c r="K27" s="119">
        <v>10</v>
      </c>
      <c r="L27" s="120" t="str">
        <f>IF(M27&lt;&gt;"","-","")</f>
        <v>-</v>
      </c>
      <c r="M27" s="121">
        <v>7</v>
      </c>
      <c r="N27" s="122"/>
      <c r="O27" s="122"/>
      <c r="P27" s="123"/>
      <c r="Q27" s="124">
        <f t="shared" si="8"/>
        <v>47</v>
      </c>
      <c r="R27" s="125"/>
      <c r="S27" s="107"/>
      <c r="T27" s="167">
        <f ca="1" t="shared" si="9"/>
        <v>47</v>
      </c>
      <c r="U27" s="89"/>
      <c r="V27" s="3"/>
      <c r="W27" s="94"/>
      <c r="X27" s="94"/>
      <c r="Y27" s="94"/>
      <c r="Z27" s="94"/>
      <c r="AA27" s="129"/>
      <c r="AB27" s="129"/>
      <c r="AC27" s="129"/>
      <c r="AD27" s="129"/>
      <c r="AE27" s="129"/>
      <c r="AF27" s="129"/>
      <c r="AG27" s="94"/>
      <c r="BC27" s="63"/>
      <c r="BD27" s="65"/>
      <c r="BE27" s="65"/>
      <c r="BF27" s="65"/>
      <c r="BG27" s="66"/>
      <c r="BI27" s="40">
        <v>7</v>
      </c>
      <c r="BJ27" s="55" t="str">
        <f t="shared" si="11"/>
        <v>GUEGAN Antoine</v>
      </c>
      <c r="BK27" s="55" t="str">
        <f t="shared" si="11"/>
        <v>1</v>
      </c>
      <c r="BL27" s="55">
        <f>F25</f>
        <v>0</v>
      </c>
      <c r="BM27" s="55" t="str">
        <f t="shared" si="12"/>
        <v>AMICALE JUDO MORBIHAN</v>
      </c>
      <c r="BN27" s="118"/>
      <c r="BO27" s="119"/>
      <c r="BP27" s="119"/>
      <c r="BQ27" s="119"/>
      <c r="BR27" s="120"/>
      <c r="BS27" s="121"/>
      <c r="BT27" s="122"/>
      <c r="BU27" s="122"/>
      <c r="BV27" s="123"/>
      <c r="BW27" s="118"/>
      <c r="BX27" s="119"/>
      <c r="BY27" s="119"/>
      <c r="BZ27" s="120"/>
      <c r="CA27" s="130"/>
      <c r="CB27" s="131"/>
      <c r="CC27" s="107"/>
      <c r="CD27" s="88"/>
      <c r="CE27" s="89"/>
      <c r="CF27" s="3"/>
      <c r="CG27" s="138"/>
      <c r="CH27" s="94"/>
      <c r="CI27" s="94"/>
      <c r="CJ27" s="94"/>
      <c r="CK27" s="129"/>
      <c r="CL27" s="94"/>
      <c r="CM27" s="113"/>
      <c r="CN27" s="114"/>
      <c r="CO27" s="115"/>
      <c r="CP27" s="115"/>
      <c r="CQ27" s="116"/>
    </row>
    <row r="28" spans="1:95" s="46" customFormat="1" ht="21" customHeight="1">
      <c r="A28" s="55" t="str">
        <f ca="1" t="shared" si="5"/>
        <v>PDL</v>
      </c>
      <c r="B28" s="55">
        <f ca="1" t="shared" si="5"/>
        <v>72</v>
      </c>
      <c r="C28" s="40">
        <v>8</v>
      </c>
      <c r="D28" s="117" t="str">
        <f ca="1" t="shared" si="6"/>
        <v>SIMOES Guillaume</v>
      </c>
      <c r="E28" s="55" t="str">
        <f ca="1" t="shared" si="6"/>
        <v>1</v>
      </c>
      <c r="F28" s="55">
        <v>30</v>
      </c>
      <c r="G28" s="98" t="str">
        <f ca="1" t="shared" si="7"/>
        <v>ANILLE BRAYE JUDO ST CALAIS</v>
      </c>
      <c r="H28" s="118">
        <v>10</v>
      </c>
      <c r="I28" s="119">
        <v>10</v>
      </c>
      <c r="J28" s="119" t="s">
        <v>157</v>
      </c>
      <c r="K28" s="119">
        <v>10</v>
      </c>
      <c r="L28" s="120">
        <v>10</v>
      </c>
      <c r="M28" s="121">
        <v>0</v>
      </c>
      <c r="N28" s="122"/>
      <c r="O28" s="122"/>
      <c r="P28" s="123"/>
      <c r="Q28" s="124">
        <f t="shared" si="8"/>
        <v>40</v>
      </c>
      <c r="R28" s="125"/>
      <c r="S28" s="107"/>
      <c r="T28" s="167">
        <f ca="1" t="shared" si="9"/>
        <v>70</v>
      </c>
      <c r="U28" s="89"/>
      <c r="V28" s="3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94"/>
      <c r="BC28" s="63"/>
      <c r="BD28" s="65"/>
      <c r="BE28" s="65"/>
      <c r="BF28" s="65"/>
      <c r="BG28" s="66"/>
      <c r="BI28" s="40">
        <v>8</v>
      </c>
      <c r="BJ28" s="55" t="str">
        <f t="shared" si="11"/>
        <v>SIMOES Guillaume</v>
      </c>
      <c r="BK28" s="55" t="str">
        <f t="shared" si="11"/>
        <v>1</v>
      </c>
      <c r="BL28" s="55">
        <f>F28</f>
        <v>30</v>
      </c>
      <c r="BM28" s="55" t="str">
        <f t="shared" si="12"/>
        <v>ANILLE BRAYE JUDO ST CALAIS</v>
      </c>
      <c r="BN28" s="118"/>
      <c r="BO28" s="119"/>
      <c r="BP28" s="119"/>
      <c r="BQ28" s="119"/>
      <c r="BR28" s="120"/>
      <c r="BS28" s="121"/>
      <c r="BT28" s="122"/>
      <c r="BU28" s="122"/>
      <c r="BV28" s="123"/>
      <c r="BW28" s="118"/>
      <c r="BX28" s="119"/>
      <c r="BY28" s="119"/>
      <c r="BZ28" s="120"/>
      <c r="CA28" s="130"/>
      <c r="CB28" s="131"/>
      <c r="CC28" s="107"/>
      <c r="CD28" s="88"/>
      <c r="CE28" s="89"/>
      <c r="CF28" s="3"/>
      <c r="CG28" s="140"/>
      <c r="CH28" s="129"/>
      <c r="CI28" s="129"/>
      <c r="CJ28" s="129"/>
      <c r="CK28" s="129"/>
      <c r="CL28" s="94"/>
      <c r="CM28" s="113"/>
      <c r="CN28" s="114"/>
      <c r="CO28" s="115"/>
      <c r="CP28" s="115"/>
      <c r="CQ28" s="116"/>
    </row>
    <row r="29" spans="1:95" s="46" customFormat="1" ht="21" customHeight="1">
      <c r="A29" s="55" t="str">
        <f ca="1" t="shared" si="5"/>
        <v>PDL</v>
      </c>
      <c r="B29" s="55">
        <f ca="1" t="shared" si="5"/>
        <v>53</v>
      </c>
      <c r="C29" s="40">
        <v>9</v>
      </c>
      <c r="D29" s="117" t="str">
        <f ca="1" t="shared" si="6"/>
        <v>BAUDRE Thomas</v>
      </c>
      <c r="E29" s="55" t="str">
        <f ca="1" t="shared" si="6"/>
        <v>1</v>
      </c>
      <c r="F29" s="55">
        <v>50</v>
      </c>
      <c r="G29" s="98" t="str">
        <f ca="1" t="shared" si="7"/>
        <v>U.S. DE ST BERTHEVIN</v>
      </c>
      <c r="H29" s="118">
        <v>10</v>
      </c>
      <c r="I29" s="119">
        <v>0</v>
      </c>
      <c r="J29" s="119" t="s">
        <v>157</v>
      </c>
      <c r="K29" s="119" t="str">
        <f>IF(M29&lt;&gt;"","-","")</f>
        <v>-</v>
      </c>
      <c r="L29" s="120" t="str">
        <f>IF(M29&lt;&gt;"","-","")</f>
        <v>-</v>
      </c>
      <c r="M29" s="121" t="s">
        <v>158</v>
      </c>
      <c r="N29" s="122"/>
      <c r="O29" s="122"/>
      <c r="P29" s="123"/>
      <c r="Q29" s="124">
        <f t="shared" si="8"/>
        <v>10</v>
      </c>
      <c r="R29" s="125"/>
      <c r="S29" s="107"/>
      <c r="T29" s="167">
        <f ca="1" t="shared" si="9"/>
        <v>60</v>
      </c>
      <c r="U29" s="89"/>
      <c r="V29" s="3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94"/>
      <c r="BC29" s="63"/>
      <c r="BD29" s="65"/>
      <c r="BE29" s="65"/>
      <c r="BF29" s="65"/>
      <c r="BG29" s="66"/>
      <c r="BI29" s="40">
        <v>9</v>
      </c>
      <c r="BJ29" s="55" t="str">
        <f t="shared" si="11"/>
        <v>BAUDRE Thomas</v>
      </c>
      <c r="BK29" s="55" t="str">
        <f t="shared" si="11"/>
        <v>1</v>
      </c>
      <c r="BL29" s="55">
        <f>F29</f>
        <v>50</v>
      </c>
      <c r="BM29" s="55" t="str">
        <f t="shared" si="12"/>
        <v>U.S. DE ST BERTHEVIN</v>
      </c>
      <c r="BN29" s="118"/>
      <c r="BO29" s="119"/>
      <c r="BP29" s="119"/>
      <c r="BQ29" s="119"/>
      <c r="BR29" s="120"/>
      <c r="BS29" s="121"/>
      <c r="BT29" s="122"/>
      <c r="BU29" s="122"/>
      <c r="BV29" s="123"/>
      <c r="BW29" s="118"/>
      <c r="BX29" s="119"/>
      <c r="BY29" s="119"/>
      <c r="BZ29" s="120"/>
      <c r="CA29" s="130"/>
      <c r="CB29" s="131"/>
      <c r="CC29" s="107"/>
      <c r="CD29" s="88"/>
      <c r="CE29" s="89"/>
      <c r="CF29" s="3"/>
      <c r="CG29" s="140"/>
      <c r="CH29" s="129"/>
      <c r="CI29" s="129"/>
      <c r="CJ29" s="129"/>
      <c r="CK29" s="129"/>
      <c r="CL29" s="94"/>
      <c r="CM29" s="113"/>
      <c r="CN29" s="114"/>
      <c r="CO29" s="115"/>
      <c r="CP29" s="115"/>
      <c r="CQ29" s="116"/>
    </row>
    <row r="30" spans="1:95" s="46" customFormat="1" ht="21" customHeight="1" thickBot="1">
      <c r="A30" s="55" t="str">
        <f ca="1" t="shared" si="5"/>
        <v>PDL</v>
      </c>
      <c r="B30" s="55">
        <f ca="1" t="shared" si="5"/>
        <v>72</v>
      </c>
      <c r="C30" s="40">
        <v>10</v>
      </c>
      <c r="D30" s="117" t="str">
        <f ca="1" t="shared" si="6"/>
        <v>DUVEAU Thomas</v>
      </c>
      <c r="E30" s="55" t="str">
        <f ca="1" t="shared" si="6"/>
        <v>1</v>
      </c>
      <c r="F30" s="55">
        <v>70</v>
      </c>
      <c r="G30" s="98" t="str">
        <f ca="1" t="shared" si="7"/>
        <v>JUDO CLUB DE SARGE</v>
      </c>
      <c r="H30" s="141">
        <v>0</v>
      </c>
      <c r="I30" s="142">
        <v>0</v>
      </c>
      <c r="J30" s="142">
        <v>10</v>
      </c>
      <c r="K30" s="142">
        <v>10</v>
      </c>
      <c r="L30" s="143">
        <v>10</v>
      </c>
      <c r="M30" s="144" t="s">
        <v>125</v>
      </c>
      <c r="N30" s="145"/>
      <c r="O30" s="145"/>
      <c r="P30" s="146"/>
      <c r="Q30" s="147">
        <f t="shared" si="8"/>
        <v>30</v>
      </c>
      <c r="R30" s="148"/>
      <c r="S30" s="107"/>
      <c r="T30" s="139">
        <f ca="1" t="shared" si="9"/>
        <v>100</v>
      </c>
      <c r="U30" s="89"/>
      <c r="V30" s="3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94"/>
      <c r="BC30" s="68"/>
      <c r="BD30" s="69"/>
      <c r="BE30" s="69"/>
      <c r="BF30" s="69"/>
      <c r="BG30" s="70"/>
      <c r="BI30" s="40">
        <v>10</v>
      </c>
      <c r="BJ30" s="55" t="str">
        <f t="shared" si="11"/>
        <v>DUVEAU Thomas</v>
      </c>
      <c r="BK30" s="55" t="str">
        <f t="shared" si="11"/>
        <v>1</v>
      </c>
      <c r="BL30" s="55">
        <f>F30</f>
        <v>70</v>
      </c>
      <c r="BM30" s="55" t="str">
        <f t="shared" si="12"/>
        <v>JUDO CLUB DE SARGE</v>
      </c>
      <c r="BN30" s="141"/>
      <c r="BO30" s="142"/>
      <c r="BP30" s="142"/>
      <c r="BQ30" s="142"/>
      <c r="BR30" s="143"/>
      <c r="BS30" s="144"/>
      <c r="BT30" s="145"/>
      <c r="BU30" s="145"/>
      <c r="BV30" s="146"/>
      <c r="BW30" s="141"/>
      <c r="BX30" s="142"/>
      <c r="BY30" s="142"/>
      <c r="BZ30" s="143"/>
      <c r="CA30" s="149"/>
      <c r="CB30" s="150"/>
      <c r="CC30" s="107"/>
      <c r="CD30" s="88"/>
      <c r="CE30" s="89"/>
      <c r="CF30" s="3"/>
      <c r="CG30" s="151"/>
      <c r="CH30" s="152"/>
      <c r="CI30" s="152"/>
      <c r="CJ30" s="152"/>
      <c r="CK30" s="152"/>
      <c r="CL30" s="153"/>
      <c r="CM30" s="154"/>
      <c r="CN30" s="155"/>
      <c r="CO30" s="156"/>
      <c r="CP30" s="156"/>
      <c r="CQ30" s="157"/>
    </row>
    <row r="31" spans="1:90" s="46" customFormat="1" ht="11.25">
      <c r="A31" s="62"/>
      <c r="B31" s="62"/>
      <c r="C31" s="62"/>
      <c r="D31" s="158"/>
      <c r="E31" s="158"/>
      <c r="F31" s="158"/>
      <c r="G31" s="158"/>
      <c r="H31" s="158"/>
      <c r="I31" s="158"/>
      <c r="J31" s="158"/>
      <c r="K31" s="158"/>
      <c r="L31" s="158"/>
      <c r="M31" s="62"/>
      <c r="N31" s="62" t="s">
        <v>126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I31" s="62"/>
      <c r="BJ31" s="158"/>
      <c r="BK31" s="158"/>
      <c r="BL31" s="158"/>
      <c r="BM31" s="158"/>
      <c r="BN31" s="158"/>
      <c r="BO31" s="158"/>
      <c r="BP31" s="158"/>
      <c r="BQ31" s="158"/>
      <c r="BR31" s="158"/>
      <c r="BS31" s="62"/>
      <c r="BT31" s="62" t="s">
        <v>126</v>
      </c>
      <c r="BU31" s="62"/>
      <c r="BV31" s="62"/>
      <c r="BW31" s="62"/>
      <c r="BX31" s="62"/>
      <c r="BY31" s="62"/>
      <c r="BZ31" s="62"/>
      <c r="CA31" s="62"/>
      <c r="CB31" s="62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6" customFormat="1" ht="11.25" hidden="1">
      <c r="A32" s="62"/>
      <c r="B32" s="62"/>
      <c r="C32" s="71">
        <f>COUNT(H32:BG32)</f>
        <v>24</v>
      </c>
      <c r="D32" s="71"/>
      <c r="F32" s="62"/>
      <c r="G32" s="159" t="s">
        <v>127</v>
      </c>
      <c r="H32" s="160">
        <v>1</v>
      </c>
      <c r="I32" s="160">
        <v>2</v>
      </c>
      <c r="J32" s="160">
        <v>3</v>
      </c>
      <c r="K32" s="160">
        <v>4</v>
      </c>
      <c r="L32" s="160">
        <v>5</v>
      </c>
      <c r="M32" s="160">
        <v>6</v>
      </c>
      <c r="N32" s="160">
        <v>7</v>
      </c>
      <c r="O32" s="160">
        <v>8</v>
      </c>
      <c r="P32" s="160">
        <v>9</v>
      </c>
      <c r="Q32" s="160">
        <v>10</v>
      </c>
      <c r="R32" s="160">
        <v>11</v>
      </c>
      <c r="S32" s="160">
        <v>12</v>
      </c>
      <c r="T32" s="160">
        <v>13</v>
      </c>
      <c r="U32" s="160">
        <v>14</v>
      </c>
      <c r="V32" s="160">
        <v>15</v>
      </c>
      <c r="W32" s="160">
        <v>16</v>
      </c>
      <c r="X32" s="160"/>
      <c r="Y32" s="160">
        <v>17</v>
      </c>
      <c r="Z32" s="160">
        <v>18</v>
      </c>
      <c r="AA32" s="160">
        <v>19</v>
      </c>
      <c r="AB32" s="160">
        <v>20</v>
      </c>
      <c r="AC32" s="160">
        <v>21</v>
      </c>
      <c r="AD32" s="160">
        <v>22</v>
      </c>
      <c r="AE32" s="160"/>
      <c r="AF32" s="160">
        <v>23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>
        <v>24</v>
      </c>
      <c r="AZ32" s="16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6" customFormat="1" ht="11.25" hidden="1">
      <c r="A33" s="62"/>
      <c r="B33" s="62"/>
      <c r="F33" s="62"/>
      <c r="G33" s="162" t="s">
        <v>128</v>
      </c>
      <c r="H33" s="160">
        <v>1</v>
      </c>
      <c r="I33" s="160">
        <v>1</v>
      </c>
      <c r="J33" s="160">
        <v>1</v>
      </c>
      <c r="K33" s="160">
        <v>1</v>
      </c>
      <c r="L33" s="160">
        <v>1</v>
      </c>
      <c r="M33" s="160">
        <v>2</v>
      </c>
      <c r="N33" s="160">
        <v>2</v>
      </c>
      <c r="O33" s="160">
        <v>2</v>
      </c>
      <c r="P33" s="160">
        <v>2</v>
      </c>
      <c r="Q33" s="160">
        <v>2</v>
      </c>
      <c r="R33" s="160">
        <v>3</v>
      </c>
      <c r="S33" s="160">
        <v>3</v>
      </c>
      <c r="T33" s="160">
        <v>3</v>
      </c>
      <c r="U33" s="160">
        <v>3</v>
      </c>
      <c r="V33" s="160">
        <v>4</v>
      </c>
      <c r="W33" s="160">
        <v>4</v>
      </c>
      <c r="X33" s="160"/>
      <c r="Y33" s="160">
        <v>4</v>
      </c>
      <c r="Z33" s="160">
        <v>4</v>
      </c>
      <c r="AA33" s="160">
        <v>5</v>
      </c>
      <c r="AB33" s="160">
        <v>5</v>
      </c>
      <c r="AC33" s="160">
        <v>5</v>
      </c>
      <c r="AD33" s="160">
        <v>5</v>
      </c>
      <c r="AE33" s="160"/>
      <c r="AF33" s="160">
        <v>5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>
        <v>1</v>
      </c>
      <c r="AZ33" s="161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6" customFormat="1" ht="11.25" hidden="1">
      <c r="A34" s="62"/>
      <c r="B34" s="62"/>
      <c r="C34" s="71"/>
      <c r="F34" s="62"/>
      <c r="G34" s="162" t="s">
        <v>129</v>
      </c>
      <c r="H34" s="160">
        <v>1</v>
      </c>
      <c r="I34" s="160">
        <v>1</v>
      </c>
      <c r="J34" s="160">
        <v>1</v>
      </c>
      <c r="K34" s="160">
        <v>1</v>
      </c>
      <c r="L34" s="160">
        <v>2</v>
      </c>
      <c r="M34" s="160">
        <v>1</v>
      </c>
      <c r="N34" s="160">
        <v>2</v>
      </c>
      <c r="O34" s="160">
        <v>2</v>
      </c>
      <c r="P34" s="160">
        <v>2</v>
      </c>
      <c r="Q34" s="160">
        <v>2</v>
      </c>
      <c r="R34" s="160">
        <v>3</v>
      </c>
      <c r="S34" s="160">
        <v>3</v>
      </c>
      <c r="T34" s="160">
        <v>3</v>
      </c>
      <c r="U34" s="160">
        <v>3</v>
      </c>
      <c r="V34" s="160">
        <v>3</v>
      </c>
      <c r="W34" s="160">
        <v>3</v>
      </c>
      <c r="X34" s="160"/>
      <c r="Y34" s="160">
        <v>4</v>
      </c>
      <c r="Z34" s="160">
        <v>4</v>
      </c>
      <c r="AA34" s="160">
        <v>4</v>
      </c>
      <c r="AB34" s="160">
        <v>4</v>
      </c>
      <c r="AC34" s="160">
        <v>4</v>
      </c>
      <c r="AD34" s="160">
        <v>5</v>
      </c>
      <c r="AE34" s="160"/>
      <c r="AF34" s="160">
        <v>5</v>
      </c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>
        <v>1</v>
      </c>
      <c r="AZ34" s="161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61:80" ht="11.25"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61:80" ht="11.25"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61:80" ht="11.25"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61:80" ht="11.25"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61:80" ht="11.25"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61:80" ht="11.25"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61:80" ht="11.25"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61:80" ht="11.25"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61:80" ht="11.25"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61:80" ht="11.25"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61:80" ht="11.25"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61:80" ht="11.25"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61:80" ht="11.25"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61:80" ht="11.25"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</sheetData>
  <sheetProtection selectLockedCells="1"/>
  <mergeCells count="71"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Q28:R28"/>
    <mergeCell ref="T28:U28"/>
    <mergeCell ref="Q29:R29"/>
    <mergeCell ref="T29:U29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CH5:CJ6"/>
    <mergeCell ref="CK5:CL6"/>
    <mergeCell ref="CK7:CM7"/>
    <mergeCell ref="CA20:CB20"/>
    <mergeCell ref="CD20:CE20"/>
    <mergeCell ref="CD22:CE22"/>
    <mergeCell ref="CA23:CB23"/>
    <mergeCell ref="CD23:CE23"/>
    <mergeCell ref="CA24:CB24"/>
    <mergeCell ref="CD24:CE24"/>
    <mergeCell ref="J5:L5"/>
    <mergeCell ref="J4:R4"/>
    <mergeCell ref="AE5:AF6"/>
    <mergeCell ref="AB5:AD6"/>
    <mergeCell ref="K2:N2"/>
    <mergeCell ref="P2:P3"/>
    <mergeCell ref="Q2:Q3"/>
    <mergeCell ref="R2:R3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CW49"/>
  <sheetViews>
    <sheetView zoomScale="85" zoomScaleNormal="85" workbookViewId="0" topLeftCell="C7">
      <pane xSplit="5" ySplit="2" topLeftCell="H9" activePane="bottomRight" state="frozen"/>
      <selection pane="topLeft" activeCell="BH21" sqref="BH21:BH22"/>
      <selection pane="topRight" activeCell="BH21" sqref="BH21:BH22"/>
      <selection pane="bottomLeft" activeCell="BH21" sqref="BH21:BH22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36" width="4.00390625" style="1" hidden="1" customWidth="1"/>
    <col min="37" max="37" width="4.00390625" style="1" customWidth="1"/>
    <col min="38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159</v>
      </c>
      <c r="H2" s="5">
        <v>3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98</v>
      </c>
      <c r="Q2" s="12"/>
      <c r="R2" s="12"/>
      <c r="S2" s="5"/>
      <c r="V2" s="4"/>
      <c r="BI2" s="7"/>
      <c r="BL2" s="8" t="s">
        <v>2</v>
      </c>
      <c r="BM2" s="9" t="str">
        <f>G2</f>
        <v>15 -  Cad Jun Sen M DAN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15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15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16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6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3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3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127" t="s">
        <v>38</v>
      </c>
      <c r="Z8" s="42" t="s">
        <v>39</v>
      </c>
      <c r="AA8" s="42" t="s">
        <v>40</v>
      </c>
      <c r="AB8" s="42" t="s">
        <v>41</v>
      </c>
      <c r="AC8" s="42" t="s">
        <v>42</v>
      </c>
      <c r="AD8" s="127" t="s">
        <v>43</v>
      </c>
      <c r="AE8" s="42" t="s">
        <v>44</v>
      </c>
      <c r="AF8" s="42" t="s">
        <v>45</v>
      </c>
      <c r="AG8" s="44" t="s">
        <v>46</v>
      </c>
      <c r="AH8" s="45" t="s">
        <v>47</v>
      </c>
      <c r="AI8" s="45" t="s">
        <v>48</v>
      </c>
      <c r="AJ8" s="45" t="s">
        <v>49</v>
      </c>
      <c r="AK8" s="42" t="s">
        <v>50</v>
      </c>
      <c r="AL8" s="45" t="s">
        <v>51</v>
      </c>
      <c r="AM8" s="45" t="s">
        <v>52</v>
      </c>
      <c r="AN8" s="45" t="s">
        <v>53</v>
      </c>
      <c r="AO8" s="45" t="s">
        <v>54</v>
      </c>
      <c r="AP8" s="45" t="s">
        <v>55</v>
      </c>
      <c r="AQ8" s="45" t="s">
        <v>56</v>
      </c>
      <c r="AR8" s="45" t="s">
        <v>57</v>
      </c>
      <c r="AS8" s="45" t="s">
        <v>58</v>
      </c>
      <c r="AT8" s="45" t="s">
        <v>59</v>
      </c>
      <c r="AU8" s="45" t="s">
        <v>60</v>
      </c>
      <c r="AV8" s="45" t="s">
        <v>61</v>
      </c>
      <c r="AW8" s="45" t="s">
        <v>62</v>
      </c>
      <c r="AX8" s="45" t="s">
        <v>63</v>
      </c>
      <c r="AY8" s="45" t="s">
        <v>64</v>
      </c>
      <c r="AZ8" s="45" t="s">
        <v>65</v>
      </c>
      <c r="BB8" s="46" t="s">
        <v>66</v>
      </c>
      <c r="BC8" s="47" t="s">
        <v>160</v>
      </c>
      <c r="BD8" s="48"/>
      <c r="BE8" s="48"/>
      <c r="BF8" s="48"/>
      <c r="BG8" s="49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0" t="s">
        <v>21</v>
      </c>
      <c r="BO8" s="50" t="s">
        <v>22</v>
      </c>
      <c r="BP8" s="50" t="s">
        <v>23</v>
      </c>
      <c r="BQ8" s="50" t="s">
        <v>24</v>
      </c>
      <c r="BR8" s="50" t="s">
        <v>25</v>
      </c>
      <c r="BS8" s="50" t="s">
        <v>26</v>
      </c>
      <c r="BT8" s="50" t="s">
        <v>27</v>
      </c>
      <c r="BU8" s="50" t="s">
        <v>28</v>
      </c>
      <c r="BV8" s="50" t="s">
        <v>29</v>
      </c>
      <c r="BW8" s="50" t="s">
        <v>30</v>
      </c>
      <c r="BX8" s="50" t="s">
        <v>31</v>
      </c>
      <c r="BY8" s="50" t="s">
        <v>32</v>
      </c>
      <c r="BZ8" s="50" t="s">
        <v>33</v>
      </c>
      <c r="CA8" s="50" t="s">
        <v>34</v>
      </c>
      <c r="CB8" s="50" t="s">
        <v>35</v>
      </c>
      <c r="CC8" s="50" t="s">
        <v>36</v>
      </c>
      <c r="CD8" s="50" t="s">
        <v>37</v>
      </c>
      <c r="CE8" s="50" t="s">
        <v>38</v>
      </c>
      <c r="CF8" s="50" t="s">
        <v>39</v>
      </c>
      <c r="CG8" s="50" t="s">
        <v>40</v>
      </c>
      <c r="CH8" s="50" t="s">
        <v>41</v>
      </c>
      <c r="CI8" s="50" t="s">
        <v>42</v>
      </c>
      <c r="CJ8" s="50" t="s">
        <v>43</v>
      </c>
      <c r="CK8" s="50" t="s">
        <v>44</v>
      </c>
      <c r="CL8" s="50" t="s">
        <v>45</v>
      </c>
      <c r="CN8" s="51"/>
      <c r="CO8" s="48"/>
      <c r="CP8" s="50"/>
      <c r="CQ8" s="52"/>
      <c r="CR8" s="53"/>
      <c r="CT8" s="54"/>
      <c r="CU8" s="54"/>
      <c r="CV8" s="54"/>
    </row>
    <row r="9" spans="1:100" s="62" customFormat="1" ht="21" customHeight="1">
      <c r="A9" s="55" t="s">
        <v>68</v>
      </c>
      <c r="B9" s="55">
        <v>72</v>
      </c>
      <c r="C9" s="50">
        <f aca="true" ca="1" t="shared" si="0" ref="C9:C18">OFFSET(C9,12,0)</f>
        <v>1</v>
      </c>
      <c r="D9" s="67" t="s">
        <v>161</v>
      </c>
      <c r="E9" s="55" t="s">
        <v>98</v>
      </c>
      <c r="F9" s="55">
        <v>70</v>
      </c>
      <c r="G9" s="57" t="s">
        <v>162</v>
      </c>
      <c r="H9" s="58" t="s">
        <v>71</v>
      </c>
      <c r="I9" s="59"/>
      <c r="J9" s="59"/>
      <c r="K9" s="59"/>
      <c r="L9" s="59"/>
      <c r="M9" s="58" t="s">
        <v>163</v>
      </c>
      <c r="N9" s="59"/>
      <c r="O9" s="59"/>
      <c r="P9" s="59"/>
      <c r="Q9" s="59"/>
      <c r="R9" s="58" t="s">
        <v>71</v>
      </c>
      <c r="S9" s="59"/>
      <c r="T9" s="59"/>
      <c r="U9" s="59"/>
      <c r="V9" s="59"/>
      <c r="W9" s="58" t="s">
        <v>72</v>
      </c>
      <c r="X9" s="59"/>
      <c r="Y9" s="59"/>
      <c r="Z9" s="59"/>
      <c r="AA9" s="58" t="s">
        <v>164</v>
      </c>
      <c r="AB9" s="59"/>
      <c r="AC9" s="59"/>
      <c r="AD9" s="59"/>
      <c r="AE9" s="59"/>
      <c r="AF9" s="59"/>
      <c r="AG9" s="60"/>
      <c r="AH9" s="60"/>
      <c r="AI9" s="60"/>
      <c r="AJ9" s="60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C9" s="63"/>
      <c r="BD9" s="64"/>
      <c r="BE9" s="65"/>
      <c r="BF9" s="65"/>
      <c r="BG9" s="66"/>
      <c r="BI9" s="40">
        <f aca="true" ca="1" t="shared" si="1" ref="BI9:BI18">OFFSET(BI9,12,0)</f>
        <v>1</v>
      </c>
      <c r="BJ9" s="56" t="str">
        <f aca="true" t="shared" si="2" ref="BJ9:BJ18">D9</f>
        <v>GELIN Alexandre</v>
      </c>
      <c r="BK9" s="56" t="str">
        <f aca="true" t="shared" si="3" ref="BK9:BK18">E9</f>
        <v>2</v>
      </c>
      <c r="BL9" s="56">
        <f aca="true" t="shared" si="4" ref="BL9:BL18">F9</f>
        <v>70</v>
      </c>
      <c r="BM9" s="56" t="str">
        <f aca="true" t="shared" si="5" ref="BM9:BM18">G9</f>
        <v>JUDO CLUB DU MANS</v>
      </c>
      <c r="BN9" s="58"/>
      <c r="BO9" s="59"/>
      <c r="BP9" s="59"/>
      <c r="BQ9" s="59"/>
      <c r="BR9" s="59"/>
      <c r="BS9" s="58"/>
      <c r="BT9" s="59"/>
      <c r="BU9" s="59"/>
      <c r="BV9" s="59"/>
      <c r="BW9" s="59"/>
      <c r="BX9" s="58"/>
      <c r="BY9" s="59"/>
      <c r="BZ9" s="59"/>
      <c r="CA9" s="59"/>
      <c r="CB9" s="59"/>
      <c r="CC9" s="58"/>
      <c r="CD9" s="59"/>
      <c r="CE9" s="59"/>
      <c r="CF9" s="59"/>
      <c r="CG9" s="58"/>
      <c r="CH9" s="59"/>
      <c r="CI9" s="59"/>
      <c r="CJ9" s="59"/>
      <c r="CK9" s="59"/>
      <c r="CL9" s="59"/>
      <c r="CN9" s="63"/>
      <c r="CO9" s="64"/>
      <c r="CP9" s="65"/>
      <c r="CQ9" s="66"/>
      <c r="CS9" s="54"/>
      <c r="CT9" s="54"/>
      <c r="CU9" s="54"/>
      <c r="CV9" s="54"/>
    </row>
    <row r="10" spans="1:100" s="46" customFormat="1" ht="21" customHeight="1">
      <c r="A10" s="55" t="s">
        <v>68</v>
      </c>
      <c r="B10" s="55">
        <v>44</v>
      </c>
      <c r="C10" s="50">
        <f ca="1" t="shared" si="0"/>
        <v>2</v>
      </c>
      <c r="D10" s="67" t="s">
        <v>165</v>
      </c>
      <c r="E10" s="55" t="s">
        <v>5</v>
      </c>
      <c r="F10" s="55">
        <v>70</v>
      </c>
      <c r="G10" s="57" t="s">
        <v>102</v>
      </c>
      <c r="H10" s="59"/>
      <c r="I10" s="59"/>
      <c r="J10" s="58" t="s">
        <v>71</v>
      </c>
      <c r="K10" s="59"/>
      <c r="L10" s="59"/>
      <c r="M10" s="59"/>
      <c r="N10" s="59"/>
      <c r="O10" s="58" t="s">
        <v>71</v>
      </c>
      <c r="P10" s="59"/>
      <c r="Q10" s="59"/>
      <c r="R10" s="59"/>
      <c r="S10" s="58" t="s">
        <v>75</v>
      </c>
      <c r="T10" s="59"/>
      <c r="U10" s="59"/>
      <c r="V10" s="59"/>
      <c r="W10" s="59"/>
      <c r="X10" s="59"/>
      <c r="Y10" s="58"/>
      <c r="Z10" s="59"/>
      <c r="AA10" s="59"/>
      <c r="AB10" s="58" t="s">
        <v>71</v>
      </c>
      <c r="AC10" s="59"/>
      <c r="AD10" s="59"/>
      <c r="AE10" s="59"/>
      <c r="AF10" s="59"/>
      <c r="AG10" s="60"/>
      <c r="AH10" s="61"/>
      <c r="AI10" s="61"/>
      <c r="AJ10" s="61"/>
      <c r="AK10" s="60" t="s">
        <v>71</v>
      </c>
      <c r="AL10" s="61"/>
      <c r="AM10" s="61"/>
      <c r="AN10" s="61"/>
      <c r="AO10" s="61"/>
      <c r="AP10" s="61"/>
      <c r="AQ10" s="60"/>
      <c r="AR10" s="60"/>
      <c r="AS10" s="61"/>
      <c r="AT10" s="61"/>
      <c r="AU10" s="61"/>
      <c r="AV10" s="61"/>
      <c r="AW10" s="61"/>
      <c r="AX10" s="61"/>
      <c r="AY10" s="61"/>
      <c r="AZ10" s="61"/>
      <c r="BC10" s="63"/>
      <c r="BD10" s="64"/>
      <c r="BE10" s="65"/>
      <c r="BF10" s="65"/>
      <c r="BG10" s="66"/>
      <c r="BI10" s="40">
        <f ca="1" t="shared" si="1"/>
        <v>2</v>
      </c>
      <c r="BJ10" s="56" t="str">
        <f t="shared" si="2"/>
        <v>JOUBERT Raphael</v>
      </c>
      <c r="BK10" s="56" t="str">
        <f t="shared" si="3"/>
        <v>1</v>
      </c>
      <c r="BL10" s="56">
        <f t="shared" si="4"/>
        <v>70</v>
      </c>
      <c r="BM10" s="56" t="str">
        <f t="shared" si="5"/>
        <v>JUDO CLUB GETIGNOIS</v>
      </c>
      <c r="BN10" s="59"/>
      <c r="BO10" s="59"/>
      <c r="BP10" s="58"/>
      <c r="BQ10" s="59"/>
      <c r="BR10" s="59"/>
      <c r="BS10" s="59"/>
      <c r="BT10" s="59"/>
      <c r="BU10" s="58"/>
      <c r="BV10" s="59"/>
      <c r="BW10" s="59"/>
      <c r="BX10" s="59"/>
      <c r="BY10" s="58"/>
      <c r="BZ10" s="59"/>
      <c r="CA10" s="59"/>
      <c r="CB10" s="59"/>
      <c r="CC10" s="59"/>
      <c r="CD10" s="59"/>
      <c r="CE10" s="58"/>
      <c r="CF10" s="59"/>
      <c r="CG10" s="59"/>
      <c r="CH10" s="58"/>
      <c r="CI10" s="59"/>
      <c r="CJ10" s="59"/>
      <c r="CK10" s="59"/>
      <c r="CL10" s="59"/>
      <c r="CN10" s="63"/>
      <c r="CO10" s="64"/>
      <c r="CP10" s="65"/>
      <c r="CQ10" s="66"/>
      <c r="CT10" s="3"/>
      <c r="CU10" s="3"/>
      <c r="CV10" s="3"/>
    </row>
    <row r="11" spans="1:95" s="46" customFormat="1" ht="21" customHeight="1">
      <c r="A11" s="55" t="s">
        <v>68</v>
      </c>
      <c r="B11" s="55">
        <v>44</v>
      </c>
      <c r="C11" s="50">
        <f ca="1" t="shared" si="0"/>
        <v>3</v>
      </c>
      <c r="D11" s="67" t="s">
        <v>166</v>
      </c>
      <c r="E11" s="55" t="s">
        <v>5</v>
      </c>
      <c r="F11" s="55">
        <v>70</v>
      </c>
      <c r="G11" s="57" t="s">
        <v>167</v>
      </c>
      <c r="H11" s="58" t="s">
        <v>72</v>
      </c>
      <c r="I11" s="59"/>
      <c r="J11" s="59"/>
      <c r="K11" s="59"/>
      <c r="L11" s="59"/>
      <c r="M11" s="59"/>
      <c r="N11" s="59"/>
      <c r="O11" s="59"/>
      <c r="P11" s="58" t="s">
        <v>79</v>
      </c>
      <c r="Q11" s="59"/>
      <c r="R11" s="59"/>
      <c r="S11" s="59"/>
      <c r="T11" s="59"/>
      <c r="U11" s="58" t="s">
        <v>72</v>
      </c>
      <c r="V11" s="59"/>
      <c r="W11" s="59"/>
      <c r="X11" s="59"/>
      <c r="Y11" s="59"/>
      <c r="Z11" s="58" t="s">
        <v>135</v>
      </c>
      <c r="AA11" s="59"/>
      <c r="AB11" s="59"/>
      <c r="AC11" s="59"/>
      <c r="AD11" s="58"/>
      <c r="AE11" s="59"/>
      <c r="AF11" s="59"/>
      <c r="AG11" s="61"/>
      <c r="AH11" s="61"/>
      <c r="AI11" s="61"/>
      <c r="AJ11" s="61"/>
      <c r="AK11" s="60" t="s">
        <v>72</v>
      </c>
      <c r="AL11" s="61"/>
      <c r="AM11" s="61"/>
      <c r="AN11" s="61"/>
      <c r="AO11" s="61"/>
      <c r="AP11" s="61"/>
      <c r="AQ11" s="61"/>
      <c r="AR11" s="61"/>
      <c r="AS11" s="60"/>
      <c r="AT11" s="60"/>
      <c r="AU11" s="60"/>
      <c r="AV11" s="61"/>
      <c r="AW11" s="61"/>
      <c r="AX11" s="61"/>
      <c r="AY11" s="61"/>
      <c r="AZ11" s="61"/>
      <c r="BC11" s="63"/>
      <c r="BD11" s="64"/>
      <c r="BE11" s="65"/>
      <c r="BF11" s="65"/>
      <c r="BG11" s="66"/>
      <c r="BI11" s="40">
        <f ca="1" t="shared" si="1"/>
        <v>3</v>
      </c>
      <c r="BJ11" s="56" t="str">
        <f t="shared" si="2"/>
        <v>MAISONNEUVE Julien</v>
      </c>
      <c r="BK11" s="56" t="str">
        <f t="shared" si="3"/>
        <v>1</v>
      </c>
      <c r="BL11" s="56">
        <f t="shared" si="4"/>
        <v>70</v>
      </c>
      <c r="BM11" s="56" t="str">
        <f t="shared" si="5"/>
        <v>DOJO SAVENAISIEN</v>
      </c>
      <c r="BN11" s="58"/>
      <c r="BO11" s="59"/>
      <c r="BP11" s="59"/>
      <c r="BQ11" s="59"/>
      <c r="BR11" s="59"/>
      <c r="BS11" s="59"/>
      <c r="BT11" s="59"/>
      <c r="BU11" s="59"/>
      <c r="BV11" s="58"/>
      <c r="BW11" s="59"/>
      <c r="BX11" s="59"/>
      <c r="BY11" s="59"/>
      <c r="BZ11" s="59"/>
      <c r="CA11" s="58"/>
      <c r="CB11" s="59"/>
      <c r="CC11" s="59"/>
      <c r="CD11" s="59"/>
      <c r="CE11" s="59"/>
      <c r="CF11" s="58"/>
      <c r="CG11" s="59"/>
      <c r="CH11" s="59"/>
      <c r="CI11" s="59"/>
      <c r="CJ11" s="58"/>
      <c r="CK11" s="59"/>
      <c r="CL11" s="59"/>
      <c r="CN11" s="63"/>
      <c r="CO11" s="64"/>
      <c r="CP11" s="65"/>
      <c r="CQ11" s="66"/>
    </row>
    <row r="12" spans="1:95" s="46" customFormat="1" ht="21" customHeight="1">
      <c r="A12" s="55" t="s">
        <v>68</v>
      </c>
      <c r="B12" s="55">
        <v>85</v>
      </c>
      <c r="C12" s="50">
        <f ca="1" t="shared" si="0"/>
        <v>4</v>
      </c>
      <c r="D12" s="56" t="s">
        <v>168</v>
      </c>
      <c r="E12" s="55" t="s">
        <v>5</v>
      </c>
      <c r="F12" s="55">
        <v>70</v>
      </c>
      <c r="G12" s="57" t="s">
        <v>169</v>
      </c>
      <c r="H12" s="59"/>
      <c r="I12" s="59"/>
      <c r="J12" s="58" t="s">
        <v>93</v>
      </c>
      <c r="K12" s="59"/>
      <c r="L12" s="59"/>
      <c r="M12" s="59"/>
      <c r="N12" s="58"/>
      <c r="O12" s="59"/>
      <c r="P12" s="59"/>
      <c r="Q12" s="59"/>
      <c r="R12" s="58" t="s">
        <v>72</v>
      </c>
      <c r="S12" s="59"/>
      <c r="T12" s="59"/>
      <c r="U12" s="59"/>
      <c r="V12" s="58" t="s">
        <v>71</v>
      </c>
      <c r="W12" s="59"/>
      <c r="X12" s="59"/>
      <c r="Y12" s="59"/>
      <c r="Z12" s="59"/>
      <c r="AA12" s="59"/>
      <c r="AB12" s="59"/>
      <c r="AC12" s="59"/>
      <c r="AD12" s="59"/>
      <c r="AE12" s="58" t="s">
        <v>71</v>
      </c>
      <c r="AF12" s="59"/>
      <c r="AG12" s="61"/>
      <c r="AH12" s="61"/>
      <c r="AI12" s="61"/>
      <c r="AJ12" s="61"/>
      <c r="AK12" s="61"/>
      <c r="AL12" s="60"/>
      <c r="AM12" s="60"/>
      <c r="AN12" s="60"/>
      <c r="AO12" s="61"/>
      <c r="AP12" s="61"/>
      <c r="AQ12" s="61"/>
      <c r="AR12" s="61"/>
      <c r="AS12" s="60"/>
      <c r="AT12" s="61"/>
      <c r="AU12" s="61"/>
      <c r="AV12" s="61"/>
      <c r="AW12" s="61"/>
      <c r="AX12" s="61"/>
      <c r="AY12" s="61"/>
      <c r="AZ12" s="61"/>
      <c r="BC12" s="63"/>
      <c r="BD12" s="64"/>
      <c r="BE12" s="65"/>
      <c r="BF12" s="65"/>
      <c r="BG12" s="66"/>
      <c r="BI12" s="40">
        <f ca="1" t="shared" si="1"/>
        <v>4</v>
      </c>
      <c r="BJ12" s="56" t="str">
        <f t="shared" si="2"/>
        <v>MARIONNEAU Julien</v>
      </c>
      <c r="BK12" s="56" t="str">
        <f t="shared" si="3"/>
        <v>1</v>
      </c>
      <c r="BL12" s="56">
        <f t="shared" si="4"/>
        <v>70</v>
      </c>
      <c r="BM12" s="56" t="str">
        <f t="shared" si="5"/>
        <v>JUDO 85</v>
      </c>
      <c r="BN12" s="59"/>
      <c r="BO12" s="59"/>
      <c r="BP12" s="58"/>
      <c r="BQ12" s="59"/>
      <c r="BR12" s="59"/>
      <c r="BS12" s="59"/>
      <c r="BT12" s="58"/>
      <c r="BU12" s="59"/>
      <c r="BV12" s="59"/>
      <c r="BW12" s="59"/>
      <c r="BX12" s="58"/>
      <c r="BY12" s="59"/>
      <c r="BZ12" s="59"/>
      <c r="CA12" s="59"/>
      <c r="CB12" s="58"/>
      <c r="CC12" s="59"/>
      <c r="CD12" s="59"/>
      <c r="CE12" s="59"/>
      <c r="CF12" s="59"/>
      <c r="CG12" s="59"/>
      <c r="CH12" s="59"/>
      <c r="CI12" s="59"/>
      <c r="CJ12" s="59"/>
      <c r="CK12" s="58"/>
      <c r="CL12" s="59"/>
      <c r="CN12" s="63"/>
      <c r="CO12" s="64"/>
      <c r="CP12" s="65"/>
      <c r="CQ12" s="66"/>
    </row>
    <row r="13" spans="1:95" s="46" customFormat="1" ht="21" customHeight="1">
      <c r="A13" s="55" t="s">
        <v>68</v>
      </c>
      <c r="B13" s="55">
        <v>44</v>
      </c>
      <c r="C13" s="50">
        <f ca="1" t="shared" si="0"/>
        <v>5</v>
      </c>
      <c r="D13" s="67" t="s">
        <v>170</v>
      </c>
      <c r="E13" s="55" t="s">
        <v>5</v>
      </c>
      <c r="F13" s="55">
        <v>70</v>
      </c>
      <c r="G13" s="57" t="s">
        <v>171</v>
      </c>
      <c r="H13" s="59"/>
      <c r="I13" s="59"/>
      <c r="J13" s="59"/>
      <c r="K13" s="58" t="s">
        <v>71</v>
      </c>
      <c r="L13" s="59"/>
      <c r="M13" s="59"/>
      <c r="N13" s="59"/>
      <c r="O13" s="59"/>
      <c r="P13" s="58" t="s">
        <v>72</v>
      </c>
      <c r="Q13" s="59"/>
      <c r="R13" s="59"/>
      <c r="S13" s="59"/>
      <c r="T13" s="59"/>
      <c r="U13" s="59"/>
      <c r="V13" s="59"/>
      <c r="W13" s="58" t="s">
        <v>75</v>
      </c>
      <c r="X13" s="59"/>
      <c r="Y13" s="59"/>
      <c r="Z13" s="59"/>
      <c r="AA13" s="59"/>
      <c r="AB13" s="58" t="s">
        <v>72</v>
      </c>
      <c r="AC13" s="59"/>
      <c r="AD13" s="59"/>
      <c r="AE13" s="59"/>
      <c r="AF13" s="58" t="s">
        <v>72</v>
      </c>
      <c r="AG13" s="61"/>
      <c r="AH13" s="61"/>
      <c r="AI13" s="61"/>
      <c r="AJ13" s="61"/>
      <c r="AK13" s="61"/>
      <c r="AL13" s="60"/>
      <c r="AM13" s="61"/>
      <c r="AN13" s="61"/>
      <c r="AO13" s="60"/>
      <c r="AP13" s="60"/>
      <c r="AQ13" s="61"/>
      <c r="AR13" s="61"/>
      <c r="AS13" s="61"/>
      <c r="AT13" s="61"/>
      <c r="AU13" s="61"/>
      <c r="AV13" s="60"/>
      <c r="AW13" s="61"/>
      <c r="AX13" s="61"/>
      <c r="AY13" s="61"/>
      <c r="AZ13" s="61"/>
      <c r="BC13" s="63"/>
      <c r="BD13" s="65"/>
      <c r="BE13" s="65"/>
      <c r="BF13" s="65"/>
      <c r="BG13" s="66"/>
      <c r="BI13" s="40">
        <f ca="1" t="shared" si="1"/>
        <v>5</v>
      </c>
      <c r="BJ13" s="56" t="str">
        <f t="shared" si="2"/>
        <v>VIAUD Thomas</v>
      </c>
      <c r="BK13" s="56" t="str">
        <f t="shared" si="3"/>
        <v>1</v>
      </c>
      <c r="BL13" s="56">
        <f t="shared" si="4"/>
        <v>70</v>
      </c>
      <c r="BM13" s="56" t="str">
        <f t="shared" si="5"/>
        <v>ASAG JUDO LA HAYE FOUASSIERE</v>
      </c>
      <c r="BN13" s="59"/>
      <c r="BO13" s="59"/>
      <c r="BP13" s="59"/>
      <c r="BQ13" s="58"/>
      <c r="BR13" s="59"/>
      <c r="BS13" s="59"/>
      <c r="BT13" s="59"/>
      <c r="BU13" s="59"/>
      <c r="BV13" s="58"/>
      <c r="BW13" s="59"/>
      <c r="BX13" s="59"/>
      <c r="BY13" s="59"/>
      <c r="BZ13" s="59"/>
      <c r="CA13" s="59"/>
      <c r="CB13" s="59"/>
      <c r="CC13" s="58"/>
      <c r="CD13" s="59"/>
      <c r="CE13" s="59"/>
      <c r="CF13" s="59"/>
      <c r="CG13" s="59"/>
      <c r="CH13" s="58"/>
      <c r="CI13" s="59"/>
      <c r="CJ13" s="59"/>
      <c r="CK13" s="59"/>
      <c r="CL13" s="58"/>
      <c r="CN13" s="63"/>
      <c r="CO13" s="65"/>
      <c r="CP13" s="65"/>
      <c r="CQ13" s="66"/>
    </row>
    <row r="14" spans="1:95" s="46" customFormat="1" ht="21" customHeight="1">
      <c r="A14" s="55" t="s">
        <v>68</v>
      </c>
      <c r="B14" s="55">
        <v>44</v>
      </c>
      <c r="C14" s="50">
        <f ca="1" t="shared" si="0"/>
        <v>6</v>
      </c>
      <c r="D14" s="67" t="s">
        <v>172</v>
      </c>
      <c r="E14" s="55" t="s">
        <v>5</v>
      </c>
      <c r="F14" s="55">
        <v>71</v>
      </c>
      <c r="G14" s="57" t="s">
        <v>173</v>
      </c>
      <c r="H14" s="59"/>
      <c r="I14" s="59"/>
      <c r="J14" s="59"/>
      <c r="K14" s="59"/>
      <c r="L14" s="59"/>
      <c r="M14" s="58" t="s">
        <v>147</v>
      </c>
      <c r="N14" s="59"/>
      <c r="O14" s="59"/>
      <c r="P14" s="59"/>
      <c r="Q14" s="58" t="s">
        <v>71</v>
      </c>
      <c r="R14" s="59"/>
      <c r="S14" s="58" t="s">
        <v>72</v>
      </c>
      <c r="T14" s="59"/>
      <c r="U14" s="59"/>
      <c r="V14" s="59"/>
      <c r="W14" s="59"/>
      <c r="X14" s="59"/>
      <c r="Y14" s="59"/>
      <c r="Z14" s="58" t="s">
        <v>174</v>
      </c>
      <c r="AA14" s="59"/>
      <c r="AB14" s="59"/>
      <c r="AC14" s="58" t="s">
        <v>72</v>
      </c>
      <c r="AD14" s="59"/>
      <c r="AE14" s="59"/>
      <c r="AF14" s="59"/>
      <c r="AG14" s="61"/>
      <c r="AH14" s="61"/>
      <c r="AI14" s="61"/>
      <c r="AJ14" s="61"/>
      <c r="AK14" s="61"/>
      <c r="AL14" s="61"/>
      <c r="AM14" s="60"/>
      <c r="AN14" s="61"/>
      <c r="AO14" s="60"/>
      <c r="AP14" s="61"/>
      <c r="AQ14" s="61"/>
      <c r="AR14" s="61"/>
      <c r="AS14" s="61"/>
      <c r="AT14" s="61"/>
      <c r="AU14" s="61"/>
      <c r="AV14" s="61"/>
      <c r="AW14" s="60"/>
      <c r="AX14" s="60"/>
      <c r="AY14" s="61"/>
      <c r="AZ14" s="61"/>
      <c r="BC14" s="63"/>
      <c r="BD14" s="65"/>
      <c r="BE14" s="65"/>
      <c r="BF14" s="65"/>
      <c r="BG14" s="66"/>
      <c r="BI14" s="40">
        <f ca="1" t="shared" si="1"/>
        <v>6</v>
      </c>
      <c r="BJ14" s="56" t="str">
        <f t="shared" si="2"/>
        <v>BINARD Florian</v>
      </c>
      <c r="BK14" s="56" t="str">
        <f t="shared" si="3"/>
        <v>1</v>
      </c>
      <c r="BL14" s="56">
        <f t="shared" si="4"/>
        <v>71</v>
      </c>
      <c r="BM14" s="56" t="str">
        <f t="shared" si="5"/>
        <v>NANTES JUDO CLUB SATORI 44</v>
      </c>
      <c r="BN14" s="59"/>
      <c r="BO14" s="59"/>
      <c r="BP14" s="59"/>
      <c r="BQ14" s="59"/>
      <c r="BR14" s="59"/>
      <c r="BS14" s="58"/>
      <c r="BT14" s="59"/>
      <c r="BU14" s="59"/>
      <c r="BV14" s="59"/>
      <c r="BW14" s="58"/>
      <c r="BX14" s="59"/>
      <c r="BY14" s="58"/>
      <c r="BZ14" s="59"/>
      <c r="CA14" s="59"/>
      <c r="CB14" s="59"/>
      <c r="CC14" s="59"/>
      <c r="CD14" s="59"/>
      <c r="CE14" s="59"/>
      <c r="CF14" s="58"/>
      <c r="CG14" s="59"/>
      <c r="CH14" s="59"/>
      <c r="CI14" s="58"/>
      <c r="CJ14" s="59"/>
      <c r="CK14" s="59"/>
      <c r="CL14" s="59"/>
      <c r="CN14" s="63"/>
      <c r="CO14" s="65"/>
      <c r="CP14" s="65"/>
      <c r="CQ14" s="66"/>
    </row>
    <row r="15" spans="1:95" s="46" customFormat="1" ht="21" customHeight="1">
      <c r="A15" s="55" t="s">
        <v>68</v>
      </c>
      <c r="B15" s="55">
        <v>44</v>
      </c>
      <c r="C15" s="50">
        <f ca="1" t="shared" si="0"/>
        <v>7</v>
      </c>
      <c r="D15" s="67" t="s">
        <v>175</v>
      </c>
      <c r="E15" s="55" t="s">
        <v>5</v>
      </c>
      <c r="F15" s="55">
        <v>71</v>
      </c>
      <c r="G15" s="57" t="s">
        <v>176</v>
      </c>
      <c r="H15" s="59"/>
      <c r="I15" s="59"/>
      <c r="J15" s="59"/>
      <c r="K15" s="59"/>
      <c r="L15" s="58" t="s">
        <v>135</v>
      </c>
      <c r="M15" s="59"/>
      <c r="N15" s="59"/>
      <c r="O15" s="58" t="s">
        <v>177</v>
      </c>
      <c r="P15" s="59"/>
      <c r="Q15" s="59"/>
      <c r="R15" s="59"/>
      <c r="S15" s="59"/>
      <c r="T15" s="59"/>
      <c r="U15" s="58" t="s">
        <v>71</v>
      </c>
      <c r="V15" s="59"/>
      <c r="W15" s="59"/>
      <c r="X15" s="58" t="s">
        <v>71</v>
      </c>
      <c r="Y15" s="59"/>
      <c r="Z15" s="59"/>
      <c r="AA15" s="58" t="s">
        <v>135</v>
      </c>
      <c r="AB15" s="59"/>
      <c r="AC15" s="59"/>
      <c r="AD15" s="59"/>
      <c r="AE15" s="59"/>
      <c r="AF15" s="59"/>
      <c r="AG15" s="61"/>
      <c r="AH15" s="61"/>
      <c r="AI15" s="61"/>
      <c r="AJ15" s="61"/>
      <c r="AK15" s="61"/>
      <c r="AL15" s="61"/>
      <c r="AM15" s="61"/>
      <c r="AN15" s="60"/>
      <c r="AO15" s="61"/>
      <c r="AP15" s="60"/>
      <c r="AQ15" s="61"/>
      <c r="AR15" s="61"/>
      <c r="AS15" s="61"/>
      <c r="AT15" s="61"/>
      <c r="AU15" s="61"/>
      <c r="AV15" s="61"/>
      <c r="AW15" s="60"/>
      <c r="AX15" s="61"/>
      <c r="AY15" s="60"/>
      <c r="AZ15" s="61"/>
      <c r="BC15" s="63"/>
      <c r="BD15" s="65"/>
      <c r="BE15" s="65"/>
      <c r="BF15" s="65"/>
      <c r="BG15" s="66"/>
      <c r="BI15" s="40">
        <f ca="1" t="shared" si="1"/>
        <v>7</v>
      </c>
      <c r="BJ15" s="56" t="str">
        <f t="shared" si="2"/>
        <v>BONNET Jean-Baptiste</v>
      </c>
      <c r="BK15" s="56" t="str">
        <f t="shared" si="3"/>
        <v>1</v>
      </c>
      <c r="BL15" s="56">
        <f t="shared" si="4"/>
        <v>71</v>
      </c>
      <c r="BM15" s="56" t="str">
        <f t="shared" si="5"/>
        <v>JC ST SEBASTIEN</v>
      </c>
      <c r="BN15" s="59"/>
      <c r="BO15" s="59"/>
      <c r="BP15" s="59"/>
      <c r="BQ15" s="59"/>
      <c r="BR15" s="58"/>
      <c r="BS15" s="59"/>
      <c r="BT15" s="59"/>
      <c r="BU15" s="58"/>
      <c r="BV15" s="59"/>
      <c r="BW15" s="59"/>
      <c r="BX15" s="59"/>
      <c r="BY15" s="59"/>
      <c r="BZ15" s="59"/>
      <c r="CA15" s="58"/>
      <c r="CB15" s="59"/>
      <c r="CC15" s="59"/>
      <c r="CD15" s="58"/>
      <c r="CE15" s="59"/>
      <c r="CF15" s="59"/>
      <c r="CG15" s="58"/>
      <c r="CH15" s="59"/>
      <c r="CI15" s="59"/>
      <c r="CJ15" s="59"/>
      <c r="CK15" s="59"/>
      <c r="CL15" s="59"/>
      <c r="CN15" s="63"/>
      <c r="CO15" s="65"/>
      <c r="CP15" s="65"/>
      <c r="CQ15" s="66"/>
    </row>
    <row r="16" spans="1:95" s="46" customFormat="1" ht="21" customHeight="1">
      <c r="A16" s="55" t="s">
        <v>68</v>
      </c>
      <c r="B16" s="55">
        <v>49</v>
      </c>
      <c r="C16" s="50">
        <f ca="1" t="shared" si="0"/>
        <v>8</v>
      </c>
      <c r="D16" s="67" t="s">
        <v>178</v>
      </c>
      <c r="E16" s="55" t="s">
        <v>5</v>
      </c>
      <c r="F16" s="55">
        <v>72</v>
      </c>
      <c r="G16" s="57" t="s">
        <v>179</v>
      </c>
      <c r="H16" s="59"/>
      <c r="I16" s="58" t="s">
        <v>72</v>
      </c>
      <c r="J16" s="59"/>
      <c r="K16" s="59"/>
      <c r="L16" s="59"/>
      <c r="M16" s="59"/>
      <c r="N16" s="58"/>
      <c r="O16" s="59"/>
      <c r="P16" s="59"/>
      <c r="Q16" s="59"/>
      <c r="R16" s="59"/>
      <c r="S16" s="59"/>
      <c r="T16" s="58"/>
      <c r="U16" s="59"/>
      <c r="V16" s="59"/>
      <c r="W16" s="59"/>
      <c r="X16" s="59"/>
      <c r="Y16" s="58"/>
      <c r="Z16" s="59"/>
      <c r="AA16" s="59"/>
      <c r="AB16" s="59"/>
      <c r="AC16" s="59"/>
      <c r="AD16" s="58"/>
      <c r="AE16" s="59"/>
      <c r="AF16" s="59"/>
      <c r="AG16" s="61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0"/>
      <c r="AW16" s="61"/>
      <c r="AX16" s="60"/>
      <c r="AY16" s="60"/>
      <c r="AZ16" s="61"/>
      <c r="BC16" s="63"/>
      <c r="BD16" s="65"/>
      <c r="BE16" s="65"/>
      <c r="BF16" s="65"/>
      <c r="BG16" s="66"/>
      <c r="BI16" s="40">
        <f ca="1" t="shared" si="1"/>
        <v>8</v>
      </c>
      <c r="BJ16" s="56" t="str">
        <f t="shared" si="2"/>
        <v>JEANNETEAU Maxime</v>
      </c>
      <c r="BK16" s="56" t="str">
        <f t="shared" si="3"/>
        <v>1</v>
      </c>
      <c r="BL16" s="56">
        <f t="shared" si="4"/>
        <v>72</v>
      </c>
      <c r="BM16" s="56" t="str">
        <f t="shared" si="5"/>
        <v>EVRE JUDO ST PIERRE LE MAY</v>
      </c>
      <c r="BN16" s="59"/>
      <c r="BO16" s="58"/>
      <c r="BP16" s="59"/>
      <c r="BQ16" s="59"/>
      <c r="BR16" s="59"/>
      <c r="BS16" s="59"/>
      <c r="BT16" s="58"/>
      <c r="BU16" s="59"/>
      <c r="BV16" s="59"/>
      <c r="BW16" s="59"/>
      <c r="BX16" s="59"/>
      <c r="BY16" s="59"/>
      <c r="BZ16" s="58"/>
      <c r="CA16" s="59"/>
      <c r="CB16" s="59"/>
      <c r="CC16" s="59"/>
      <c r="CD16" s="59"/>
      <c r="CE16" s="58"/>
      <c r="CF16" s="59"/>
      <c r="CG16" s="59"/>
      <c r="CH16" s="59"/>
      <c r="CI16" s="59"/>
      <c r="CJ16" s="58"/>
      <c r="CK16" s="59"/>
      <c r="CL16" s="59"/>
      <c r="CN16" s="63"/>
      <c r="CO16" s="65"/>
      <c r="CP16" s="65"/>
      <c r="CQ16" s="66"/>
    </row>
    <row r="17" spans="1:95" s="46" customFormat="1" ht="21" customHeight="1">
      <c r="A17" s="55" t="s">
        <v>68</v>
      </c>
      <c r="B17" s="55">
        <v>44</v>
      </c>
      <c r="C17" s="50">
        <f ca="1" t="shared" si="0"/>
        <v>9</v>
      </c>
      <c r="D17" s="56" t="s">
        <v>180</v>
      </c>
      <c r="E17" s="55" t="s">
        <v>98</v>
      </c>
      <c r="F17" s="55">
        <v>73</v>
      </c>
      <c r="G17" s="57" t="s">
        <v>181</v>
      </c>
      <c r="H17" s="59"/>
      <c r="I17" s="59"/>
      <c r="J17" s="59"/>
      <c r="K17" s="58" t="s">
        <v>72</v>
      </c>
      <c r="L17" s="59"/>
      <c r="M17" s="59"/>
      <c r="N17" s="59"/>
      <c r="O17" s="59"/>
      <c r="P17" s="59"/>
      <c r="Q17" s="58" t="s">
        <v>72</v>
      </c>
      <c r="R17" s="59"/>
      <c r="S17" s="59"/>
      <c r="T17" s="58"/>
      <c r="U17" s="59"/>
      <c r="V17" s="59"/>
      <c r="W17" s="59"/>
      <c r="X17" s="58" t="s">
        <v>96</v>
      </c>
      <c r="Y17" s="59"/>
      <c r="Z17" s="59"/>
      <c r="AA17" s="59"/>
      <c r="AB17" s="59"/>
      <c r="AC17" s="59"/>
      <c r="AD17" s="59"/>
      <c r="AE17" s="58" t="s">
        <v>72</v>
      </c>
      <c r="AF17" s="59"/>
      <c r="AG17" s="61"/>
      <c r="AH17" s="61"/>
      <c r="AI17" s="60"/>
      <c r="AJ17" s="61"/>
      <c r="AK17" s="61"/>
      <c r="AL17" s="61"/>
      <c r="AM17" s="61"/>
      <c r="AN17" s="61"/>
      <c r="AO17" s="61"/>
      <c r="AP17" s="61"/>
      <c r="AQ17" s="60"/>
      <c r="AR17" s="61"/>
      <c r="AS17" s="61"/>
      <c r="AT17" s="60"/>
      <c r="AU17" s="61"/>
      <c r="AV17" s="61"/>
      <c r="AW17" s="61"/>
      <c r="AX17" s="61"/>
      <c r="AY17" s="61"/>
      <c r="AZ17" s="60"/>
      <c r="BC17" s="63" t="s">
        <v>72</v>
      </c>
      <c r="BD17" s="65"/>
      <c r="BE17" s="65"/>
      <c r="BF17" s="65"/>
      <c r="BG17" s="66"/>
      <c r="BI17" s="40">
        <f ca="1" t="shared" si="1"/>
        <v>9</v>
      </c>
      <c r="BJ17" s="56" t="str">
        <f t="shared" si="2"/>
        <v>LAMY Adrien</v>
      </c>
      <c r="BK17" s="56" t="str">
        <f t="shared" si="3"/>
        <v>2</v>
      </c>
      <c r="BL17" s="56">
        <f t="shared" si="4"/>
        <v>73</v>
      </c>
      <c r="BM17" s="56" t="str">
        <f t="shared" si="5"/>
        <v>JUDO CLUB DE VALLET</v>
      </c>
      <c r="BN17" s="59"/>
      <c r="BO17" s="59"/>
      <c r="BP17" s="59"/>
      <c r="BQ17" s="58"/>
      <c r="BR17" s="59"/>
      <c r="BS17" s="59"/>
      <c r="BT17" s="59"/>
      <c r="BU17" s="59"/>
      <c r="BV17" s="59"/>
      <c r="BW17" s="58"/>
      <c r="BX17" s="59"/>
      <c r="BY17" s="59"/>
      <c r="BZ17" s="58"/>
      <c r="CA17" s="59"/>
      <c r="CB17" s="59"/>
      <c r="CC17" s="59"/>
      <c r="CD17" s="58"/>
      <c r="CE17" s="59"/>
      <c r="CF17" s="59"/>
      <c r="CG17" s="59"/>
      <c r="CH17" s="59"/>
      <c r="CI17" s="59"/>
      <c r="CJ17" s="59"/>
      <c r="CK17" s="58"/>
      <c r="CL17" s="59"/>
      <c r="CN17" s="63"/>
      <c r="CO17" s="65"/>
      <c r="CP17" s="65"/>
      <c r="CQ17" s="66"/>
    </row>
    <row r="18" spans="1:95" s="46" customFormat="1" ht="21" customHeight="1" thickBot="1">
      <c r="A18" s="55" t="s">
        <v>68</v>
      </c>
      <c r="B18" s="55">
        <v>49</v>
      </c>
      <c r="C18" s="50">
        <f ca="1" t="shared" si="0"/>
        <v>10</v>
      </c>
      <c r="D18" s="67" t="s">
        <v>182</v>
      </c>
      <c r="E18" s="55" t="s">
        <v>5</v>
      </c>
      <c r="F18" s="55">
        <v>73</v>
      </c>
      <c r="G18" s="57" t="s">
        <v>183</v>
      </c>
      <c r="H18" s="59"/>
      <c r="I18" s="58" t="s">
        <v>71</v>
      </c>
      <c r="J18" s="59"/>
      <c r="K18" s="59"/>
      <c r="L18" s="58" t="s">
        <v>85</v>
      </c>
      <c r="M18" s="59"/>
      <c r="N18" s="59"/>
      <c r="O18" s="59"/>
      <c r="P18" s="59"/>
      <c r="Q18" s="59"/>
      <c r="R18" s="59"/>
      <c r="S18" s="59"/>
      <c r="T18" s="59"/>
      <c r="U18" s="59"/>
      <c r="V18" s="58" t="s">
        <v>93</v>
      </c>
      <c r="W18" s="59"/>
      <c r="X18" s="59"/>
      <c r="Y18" s="59"/>
      <c r="Z18" s="59"/>
      <c r="AA18" s="59"/>
      <c r="AB18" s="59"/>
      <c r="AC18" s="58" t="s">
        <v>71</v>
      </c>
      <c r="AD18" s="59"/>
      <c r="AE18" s="59"/>
      <c r="AF18" s="58" t="s">
        <v>71</v>
      </c>
      <c r="AG18" s="61"/>
      <c r="AH18" s="61"/>
      <c r="AI18" s="61"/>
      <c r="AJ18" s="60"/>
      <c r="AK18" s="61"/>
      <c r="AL18" s="61"/>
      <c r="AM18" s="61"/>
      <c r="AN18" s="61"/>
      <c r="AO18" s="61"/>
      <c r="AP18" s="61"/>
      <c r="AQ18" s="61"/>
      <c r="AR18" s="60"/>
      <c r="AS18" s="61"/>
      <c r="AT18" s="61"/>
      <c r="AU18" s="60"/>
      <c r="AV18" s="61"/>
      <c r="AW18" s="61"/>
      <c r="AX18" s="61"/>
      <c r="AY18" s="61"/>
      <c r="AZ18" s="60"/>
      <c r="BC18" s="68"/>
      <c r="BD18" s="69"/>
      <c r="BE18" s="69"/>
      <c r="BF18" s="69"/>
      <c r="BG18" s="70"/>
      <c r="BI18" s="40">
        <f ca="1" t="shared" si="1"/>
        <v>10</v>
      </c>
      <c r="BJ18" s="56" t="str">
        <f t="shared" si="2"/>
        <v>SAMSON Quentin</v>
      </c>
      <c r="BK18" s="56" t="str">
        <f t="shared" si="3"/>
        <v>1</v>
      </c>
      <c r="BL18" s="56">
        <f t="shared" si="4"/>
        <v>73</v>
      </c>
      <c r="BM18" s="56" t="str">
        <f t="shared" si="5"/>
        <v>ESPERANCE JUDO ST LAURENT</v>
      </c>
      <c r="BN18" s="59"/>
      <c r="BO18" s="58"/>
      <c r="BP18" s="59"/>
      <c r="BQ18" s="59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58"/>
      <c r="CC18" s="59"/>
      <c r="CD18" s="59"/>
      <c r="CE18" s="59"/>
      <c r="CF18" s="59"/>
      <c r="CG18" s="59"/>
      <c r="CH18" s="59"/>
      <c r="CI18" s="58"/>
      <c r="CJ18" s="59"/>
      <c r="CK18" s="59"/>
      <c r="CL18" s="58"/>
      <c r="CN18" s="68"/>
      <c r="CO18" s="69"/>
      <c r="CP18" s="69"/>
      <c r="CQ18" s="70"/>
    </row>
    <row r="19" spans="1:90" s="46" customFormat="1" ht="24.75" customHeight="1" thickBot="1">
      <c r="A19" s="62"/>
      <c r="B19" s="62"/>
      <c r="C19" s="71"/>
      <c r="D19" s="72"/>
      <c r="E19" s="72"/>
      <c r="F19" s="72"/>
      <c r="G19" s="72"/>
      <c r="H19" s="62"/>
      <c r="I19" s="62"/>
      <c r="J19" s="62"/>
      <c r="K19" s="62"/>
      <c r="L19" s="62"/>
      <c r="M19" s="73" t="s">
        <v>104</v>
      </c>
      <c r="N19" s="73"/>
      <c r="O19" s="73"/>
      <c r="P19" s="73"/>
      <c r="Q19" s="74"/>
      <c r="R19" s="62"/>
      <c r="S19" s="62"/>
      <c r="T19" s="62"/>
      <c r="U19" s="62"/>
      <c r="V19" s="62"/>
      <c r="Y19" s="75"/>
      <c r="Z19" s="75"/>
      <c r="AA19" s="75"/>
      <c r="AB19" s="75"/>
      <c r="AC19" s="75"/>
      <c r="AD19" s="75"/>
      <c r="AE19" s="75"/>
      <c r="AF19" s="75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I19" s="71"/>
      <c r="BJ19" s="72"/>
      <c r="BK19" s="72"/>
      <c r="BL19" s="72"/>
      <c r="BM19" s="72"/>
      <c r="BN19" s="62"/>
      <c r="BO19" s="62"/>
      <c r="BP19" s="62"/>
      <c r="BQ19" s="62"/>
      <c r="BR19" s="62"/>
      <c r="BS19" s="76" t="s">
        <v>104</v>
      </c>
      <c r="BT19" s="76"/>
      <c r="BU19" s="76"/>
      <c r="BV19" s="76"/>
      <c r="BW19" s="76" t="s">
        <v>105</v>
      </c>
      <c r="BX19" s="76"/>
      <c r="BY19" s="76"/>
      <c r="BZ19" s="76"/>
      <c r="CA19" s="62"/>
      <c r="CB19" s="62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6" customFormat="1" ht="24" customHeight="1" thickBot="1">
      <c r="A20" s="40" t="s">
        <v>14</v>
      </c>
      <c r="B20" s="40" t="s">
        <v>15</v>
      </c>
      <c r="C20" s="41" t="s">
        <v>16</v>
      </c>
      <c r="D20" s="77" t="s">
        <v>17</v>
      </c>
      <c r="E20" s="77" t="s">
        <v>18</v>
      </c>
      <c r="F20" s="48" t="s">
        <v>106</v>
      </c>
      <c r="G20" s="78" t="s">
        <v>20</v>
      </c>
      <c r="H20" s="79" t="s">
        <v>107</v>
      </c>
      <c r="I20" s="80" t="s">
        <v>108</v>
      </c>
      <c r="J20" s="80" t="s">
        <v>109</v>
      </c>
      <c r="K20" s="80" t="s">
        <v>110</v>
      </c>
      <c r="L20" s="81" t="s">
        <v>111</v>
      </c>
      <c r="M20" s="82" t="s">
        <v>112</v>
      </c>
      <c r="N20" s="83" t="s">
        <v>113</v>
      </c>
      <c r="O20" s="83" t="s">
        <v>114</v>
      </c>
      <c r="P20" s="84" t="s">
        <v>115</v>
      </c>
      <c r="Q20" s="85" t="s">
        <v>116</v>
      </c>
      <c r="R20" s="86"/>
      <c r="S20" s="87" t="s">
        <v>117</v>
      </c>
      <c r="T20" s="88" t="s">
        <v>118</v>
      </c>
      <c r="U20" s="89"/>
      <c r="V20" s="3"/>
      <c r="W20" s="90" t="s">
        <v>119</v>
      </c>
      <c r="X20" s="91"/>
      <c r="Y20" s="91"/>
      <c r="Z20" s="91"/>
      <c r="AA20" s="92"/>
      <c r="AB20" s="93"/>
      <c r="AC20" s="93"/>
      <c r="AD20" s="93"/>
      <c r="AE20" s="93"/>
      <c r="AF20" s="93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BC20" s="32" t="s">
        <v>120</v>
      </c>
      <c r="BD20" s="33" t="s">
        <v>121</v>
      </c>
      <c r="BE20" s="33" t="s">
        <v>122</v>
      </c>
      <c r="BF20" s="33" t="s">
        <v>123</v>
      </c>
      <c r="BG20" s="34" t="s">
        <v>124</v>
      </c>
      <c r="BI20" s="41" t="s">
        <v>16</v>
      </c>
      <c r="BJ20" s="77" t="s">
        <v>17</v>
      </c>
      <c r="BK20" s="77" t="s">
        <v>18</v>
      </c>
      <c r="BL20" s="48" t="s">
        <v>106</v>
      </c>
      <c r="BM20" s="78" t="s">
        <v>20</v>
      </c>
      <c r="BN20" s="79" t="s">
        <v>107</v>
      </c>
      <c r="BO20" s="80" t="s">
        <v>108</v>
      </c>
      <c r="BP20" s="80" t="s">
        <v>109</v>
      </c>
      <c r="BQ20" s="80" t="s">
        <v>110</v>
      </c>
      <c r="BR20" s="81" t="s">
        <v>111</v>
      </c>
      <c r="BS20" s="82" t="s">
        <v>112</v>
      </c>
      <c r="BT20" s="83" t="s">
        <v>113</v>
      </c>
      <c r="BU20" s="83" t="s">
        <v>114</v>
      </c>
      <c r="BV20" s="84" t="s">
        <v>115</v>
      </c>
      <c r="BW20" s="79" t="s">
        <v>120</v>
      </c>
      <c r="BX20" s="80" t="s">
        <v>121</v>
      </c>
      <c r="BY20" s="80" t="s">
        <v>122</v>
      </c>
      <c r="BZ20" s="81" t="s">
        <v>123</v>
      </c>
      <c r="CA20" s="85" t="s">
        <v>116</v>
      </c>
      <c r="CB20" s="86"/>
      <c r="CC20" s="87" t="s">
        <v>117</v>
      </c>
      <c r="CD20" s="88" t="s">
        <v>118</v>
      </c>
      <c r="CE20" s="89"/>
      <c r="CF20" s="3"/>
      <c r="CG20" s="90" t="s">
        <v>119</v>
      </c>
      <c r="CH20" s="91"/>
      <c r="CI20" s="91"/>
      <c r="CJ20" s="91"/>
      <c r="CK20" s="92"/>
      <c r="CL20" s="95"/>
      <c r="CM20" s="96"/>
      <c r="CN20" s="97"/>
      <c r="CO20" s="33"/>
      <c r="CP20" s="33"/>
      <c r="CQ20" s="34"/>
    </row>
    <row r="21" spans="1:95" s="46" customFormat="1" ht="21" customHeight="1">
      <c r="A21" s="55" t="str">
        <f aca="true" ca="1" t="shared" si="6" ref="A21:B30">OFFSET(A21,-12,0)</f>
        <v>PDL</v>
      </c>
      <c r="B21" s="55">
        <f ca="1" t="shared" si="6"/>
        <v>72</v>
      </c>
      <c r="C21" s="40">
        <v>1</v>
      </c>
      <c r="D21" s="117" t="str">
        <f aca="true" ca="1" t="shared" si="7" ref="D21:E30">OFFSET(D21,-12,0)</f>
        <v>GELIN Alexandre</v>
      </c>
      <c r="E21" s="55" t="str">
        <f ca="1" t="shared" si="7"/>
        <v>2</v>
      </c>
      <c r="F21" s="55">
        <v>70</v>
      </c>
      <c r="G21" s="98" t="str">
        <f aca="true" ca="1" t="shared" si="8" ref="G21:G30">OFFSET(G21,-12,0)</f>
        <v>JUDO CLUB DU MANS</v>
      </c>
      <c r="H21" s="99">
        <v>0</v>
      </c>
      <c r="I21" s="100">
        <v>0</v>
      </c>
      <c r="J21" s="100">
        <v>0</v>
      </c>
      <c r="K21" s="100">
        <v>10</v>
      </c>
      <c r="L21" s="101">
        <v>0</v>
      </c>
      <c r="M21" s="102"/>
      <c r="N21" s="103"/>
      <c r="O21" s="103"/>
      <c r="P21" s="104"/>
      <c r="Q21" s="105">
        <f aca="true" t="shared" si="9" ref="Q21:Q30">SUM(H21:P21,BC21:BG21)</f>
        <v>10</v>
      </c>
      <c r="R21" s="106"/>
      <c r="S21" s="107"/>
      <c r="T21" s="88">
        <f aca="true" ca="1" t="shared" si="10" ref="T21:T30">SUM(OFFSET(T21,0,-14),OFFSET(T21,0,-3))</f>
        <v>80</v>
      </c>
      <c r="U21" s="89"/>
      <c r="V21" s="3"/>
      <c r="W21" s="163" t="s">
        <v>46</v>
      </c>
      <c r="X21" s="164" t="s">
        <v>47</v>
      </c>
      <c r="Y21" s="109" t="s">
        <v>48</v>
      </c>
      <c r="Z21" s="164" t="s">
        <v>49</v>
      </c>
      <c r="AA21" s="168" t="s">
        <v>50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BC21" s="63"/>
      <c r="BD21" s="64"/>
      <c r="BE21" s="65"/>
      <c r="BF21" s="65"/>
      <c r="BG21" s="66"/>
      <c r="BI21" s="40">
        <v>1</v>
      </c>
      <c r="BJ21" s="55" t="str">
        <f aca="true" t="shared" si="11" ref="BJ21:BJ30">D21</f>
        <v>GELIN Alexandre</v>
      </c>
      <c r="BK21" s="55" t="str">
        <f aca="true" t="shared" si="12" ref="BK21:BK30">E21</f>
        <v>2</v>
      </c>
      <c r="BL21" s="55">
        <f aca="true" t="shared" si="13" ref="BL21:BL30">F21</f>
        <v>70</v>
      </c>
      <c r="BM21" s="55" t="str">
        <f aca="true" t="shared" si="14" ref="BM21:BM30">G21</f>
        <v>JUDO CLUB DU MANS</v>
      </c>
      <c r="BN21" s="99"/>
      <c r="BO21" s="100"/>
      <c r="BP21" s="100"/>
      <c r="BQ21" s="100"/>
      <c r="BR21" s="101"/>
      <c r="BS21" s="102"/>
      <c r="BT21" s="103"/>
      <c r="BU21" s="103"/>
      <c r="BV21" s="104"/>
      <c r="BW21" s="99"/>
      <c r="BX21" s="100"/>
      <c r="BY21" s="100"/>
      <c r="BZ21" s="101"/>
      <c r="CA21" s="111"/>
      <c r="CB21" s="112"/>
      <c r="CC21" s="107"/>
      <c r="CD21" s="88"/>
      <c r="CE21" s="89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4"/>
      <c r="CM21" s="113"/>
      <c r="CN21" s="114"/>
      <c r="CO21" s="115"/>
      <c r="CP21" s="115"/>
      <c r="CQ21" s="116"/>
    </row>
    <row r="22" spans="1:95" s="46" customFormat="1" ht="21" customHeight="1">
      <c r="A22" s="55" t="str">
        <f ca="1" t="shared" si="6"/>
        <v>PDL</v>
      </c>
      <c r="B22" s="55">
        <f ca="1" t="shared" si="6"/>
        <v>44</v>
      </c>
      <c r="C22" s="40">
        <v>2</v>
      </c>
      <c r="D22" s="117" t="str">
        <f ca="1" t="shared" si="7"/>
        <v>JOUBERT Raphael</v>
      </c>
      <c r="E22" s="55" t="str">
        <f ca="1" t="shared" si="7"/>
        <v>1</v>
      </c>
      <c r="F22" s="55">
        <v>37</v>
      </c>
      <c r="G22" s="98" t="str">
        <f ca="1" t="shared" si="8"/>
        <v>JUDO CLUB GETIGNOIS</v>
      </c>
      <c r="H22" s="118">
        <v>0</v>
      </c>
      <c r="I22" s="119">
        <v>0</v>
      </c>
      <c r="J22" s="119">
        <v>0</v>
      </c>
      <c r="K22" s="119">
        <v>0</v>
      </c>
      <c r="L22" s="120" t="str">
        <f>IF(M22&lt;&gt;"","-","")</f>
        <v>-</v>
      </c>
      <c r="M22" s="121">
        <v>0</v>
      </c>
      <c r="N22" s="122"/>
      <c r="O22" s="122"/>
      <c r="P22" s="123"/>
      <c r="Q22" s="124">
        <f t="shared" si="9"/>
        <v>0</v>
      </c>
      <c r="R22" s="125"/>
      <c r="S22" s="107"/>
      <c r="T22" s="88">
        <f ca="1" t="shared" si="10"/>
        <v>37</v>
      </c>
      <c r="U22" s="89"/>
      <c r="V22" s="3"/>
      <c r="W22" s="165" t="s">
        <v>51</v>
      </c>
      <c r="X22" s="43" t="s">
        <v>52</v>
      </c>
      <c r="Y22" s="43" t="s">
        <v>53</v>
      </c>
      <c r="Z22" s="127" t="s">
        <v>54</v>
      </c>
      <c r="AA22" s="128" t="s">
        <v>55</v>
      </c>
      <c r="AB22" s="94"/>
      <c r="AC22" s="94"/>
      <c r="AD22" s="94"/>
      <c r="AE22" s="94"/>
      <c r="AF22" s="94"/>
      <c r="AG22" s="94"/>
      <c r="AH22" s="94"/>
      <c r="AI22" s="94"/>
      <c r="AJ22" s="129"/>
      <c r="AK22" s="129"/>
      <c r="AL22" s="129"/>
      <c r="AM22" s="129"/>
      <c r="AN22" s="129"/>
      <c r="AO22" s="129"/>
      <c r="AP22" s="129"/>
      <c r="BC22" s="63"/>
      <c r="BD22" s="64"/>
      <c r="BE22" s="65"/>
      <c r="BF22" s="65"/>
      <c r="BG22" s="66"/>
      <c r="BI22" s="40">
        <v>2</v>
      </c>
      <c r="BJ22" s="55" t="str">
        <f t="shared" si="11"/>
        <v>JOUBERT Raphael</v>
      </c>
      <c r="BK22" s="55" t="str">
        <f t="shared" si="12"/>
        <v>1</v>
      </c>
      <c r="BL22" s="55">
        <f t="shared" si="13"/>
        <v>37</v>
      </c>
      <c r="BM22" s="55" t="str">
        <f t="shared" si="14"/>
        <v>JUDO CLUB GETIGNOIS</v>
      </c>
      <c r="BN22" s="118"/>
      <c r="BO22" s="119"/>
      <c r="BP22" s="119"/>
      <c r="BQ22" s="119"/>
      <c r="BR22" s="120"/>
      <c r="BS22" s="121"/>
      <c r="BT22" s="122"/>
      <c r="BU22" s="122"/>
      <c r="BV22" s="123"/>
      <c r="BW22" s="118"/>
      <c r="BX22" s="119"/>
      <c r="BY22" s="119"/>
      <c r="BZ22" s="120"/>
      <c r="CA22" s="130"/>
      <c r="CB22" s="131"/>
      <c r="CC22" s="107"/>
      <c r="CD22" s="88"/>
      <c r="CE22" s="89"/>
      <c r="CF22" s="3"/>
      <c r="CG22" s="51" t="s">
        <v>51</v>
      </c>
      <c r="CH22" s="50" t="s">
        <v>52</v>
      </c>
      <c r="CI22" s="50" t="s">
        <v>53</v>
      </c>
      <c r="CJ22" s="50" t="s">
        <v>54</v>
      </c>
      <c r="CK22" s="52" t="s">
        <v>55</v>
      </c>
      <c r="CL22" s="94"/>
      <c r="CM22" s="113"/>
      <c r="CN22" s="114"/>
      <c r="CO22" s="115"/>
      <c r="CP22" s="115"/>
      <c r="CQ22" s="116"/>
    </row>
    <row r="23" spans="1:95" s="46" customFormat="1" ht="21" customHeight="1">
      <c r="A23" s="55" t="str">
        <f ca="1" t="shared" si="6"/>
        <v>PDL</v>
      </c>
      <c r="B23" s="55">
        <f ca="1" t="shared" si="6"/>
        <v>44</v>
      </c>
      <c r="C23" s="40">
        <v>3</v>
      </c>
      <c r="D23" s="117" t="str">
        <f ca="1" t="shared" si="7"/>
        <v>MAISONNEUVE Julien</v>
      </c>
      <c r="E23" s="55" t="str">
        <f ca="1" t="shared" si="7"/>
        <v>1</v>
      </c>
      <c r="F23" s="55">
        <v>0</v>
      </c>
      <c r="G23" s="98" t="str">
        <f ca="1" t="shared" si="8"/>
        <v>DOJO SAVENAISIEN</v>
      </c>
      <c r="H23" s="118">
        <v>10</v>
      </c>
      <c r="I23" s="119">
        <v>0</v>
      </c>
      <c r="J23" s="119">
        <v>10</v>
      </c>
      <c r="K23" s="119">
        <v>0</v>
      </c>
      <c r="L23" s="120" t="str">
        <f>IF(M23&lt;&gt;"","-","")</f>
        <v>-</v>
      </c>
      <c r="M23" s="121">
        <v>10</v>
      </c>
      <c r="N23" s="122"/>
      <c r="O23" s="122"/>
      <c r="P23" s="123"/>
      <c r="Q23" s="124">
        <f t="shared" si="9"/>
        <v>30</v>
      </c>
      <c r="R23" s="125"/>
      <c r="S23" s="107"/>
      <c r="T23" s="88">
        <f ca="1" t="shared" si="10"/>
        <v>30</v>
      </c>
      <c r="U23" s="89"/>
      <c r="V23" s="3"/>
      <c r="W23" s="165" t="s">
        <v>56</v>
      </c>
      <c r="X23" s="127" t="s">
        <v>57</v>
      </c>
      <c r="Y23" s="43" t="s">
        <v>58</v>
      </c>
      <c r="Z23" s="43" t="s">
        <v>59</v>
      </c>
      <c r="AA23" s="128" t="s">
        <v>60</v>
      </c>
      <c r="AG23" s="94"/>
      <c r="BC23" s="63"/>
      <c r="BD23" s="64"/>
      <c r="BE23" s="65"/>
      <c r="BF23" s="65"/>
      <c r="BG23" s="66"/>
      <c r="BI23" s="40">
        <v>3</v>
      </c>
      <c r="BJ23" s="55" t="str">
        <f t="shared" si="11"/>
        <v>MAISONNEUVE Julien</v>
      </c>
      <c r="BK23" s="55" t="str">
        <f t="shared" si="12"/>
        <v>1</v>
      </c>
      <c r="BL23" s="55">
        <f t="shared" si="13"/>
        <v>0</v>
      </c>
      <c r="BM23" s="55" t="str">
        <f t="shared" si="14"/>
        <v>DOJO SAVENAISIEN</v>
      </c>
      <c r="BN23" s="118"/>
      <c r="BO23" s="119"/>
      <c r="BP23" s="119"/>
      <c r="BQ23" s="119"/>
      <c r="BR23" s="120"/>
      <c r="BS23" s="121"/>
      <c r="BT23" s="122"/>
      <c r="BU23" s="122"/>
      <c r="BV23" s="123"/>
      <c r="BW23" s="118"/>
      <c r="BX23" s="119"/>
      <c r="BY23" s="119"/>
      <c r="BZ23" s="120"/>
      <c r="CA23" s="130"/>
      <c r="CB23" s="131"/>
      <c r="CC23" s="107"/>
      <c r="CD23" s="88"/>
      <c r="CE23" s="89"/>
      <c r="CF23" s="3"/>
      <c r="CG23" s="51" t="s">
        <v>56</v>
      </c>
      <c r="CH23" s="50" t="s">
        <v>57</v>
      </c>
      <c r="CI23" s="50" t="s">
        <v>58</v>
      </c>
      <c r="CJ23" s="50" t="s">
        <v>59</v>
      </c>
      <c r="CK23" s="52" t="s">
        <v>60</v>
      </c>
      <c r="CL23" s="94"/>
      <c r="CM23" s="113"/>
      <c r="CN23" s="114"/>
      <c r="CO23" s="115"/>
      <c r="CP23" s="115"/>
      <c r="CQ23" s="116"/>
    </row>
    <row r="24" spans="1:95" s="46" customFormat="1" ht="21" customHeight="1" thickBot="1">
      <c r="A24" s="55" t="str">
        <f ca="1" t="shared" si="6"/>
        <v>PDL</v>
      </c>
      <c r="B24" s="55">
        <f ca="1" t="shared" si="6"/>
        <v>85</v>
      </c>
      <c r="C24" s="40">
        <v>4</v>
      </c>
      <c r="D24" s="55" t="str">
        <f ca="1" t="shared" si="7"/>
        <v>MARIONNEAU Julien</v>
      </c>
      <c r="E24" s="55" t="str">
        <f ca="1" t="shared" si="7"/>
        <v>1</v>
      </c>
      <c r="F24" s="55">
        <v>0</v>
      </c>
      <c r="G24" s="98" t="str">
        <f ca="1" t="shared" si="8"/>
        <v>JUDO 85</v>
      </c>
      <c r="H24" s="118">
        <v>10</v>
      </c>
      <c r="I24" s="119">
        <v>10</v>
      </c>
      <c r="J24" s="119">
        <v>0</v>
      </c>
      <c r="K24" s="119">
        <v>0</v>
      </c>
      <c r="L24" s="120">
        <f>IF(M24&lt;&gt;"","-","")</f>
      </c>
      <c r="M24" s="121"/>
      <c r="N24" s="122"/>
      <c r="O24" s="122"/>
      <c r="P24" s="123"/>
      <c r="Q24" s="124">
        <f t="shared" si="9"/>
        <v>20</v>
      </c>
      <c r="R24" s="125"/>
      <c r="S24" s="107"/>
      <c r="T24" s="88">
        <f ca="1" t="shared" si="10"/>
        <v>20</v>
      </c>
      <c r="U24" s="89"/>
      <c r="V24" s="3"/>
      <c r="W24" s="132" t="s">
        <v>61</v>
      </c>
      <c r="X24" s="133" t="s">
        <v>62</v>
      </c>
      <c r="Y24" s="133" t="s">
        <v>63</v>
      </c>
      <c r="Z24" s="133" t="s">
        <v>64</v>
      </c>
      <c r="AA24" s="169" t="s">
        <v>65</v>
      </c>
      <c r="AG24" s="94"/>
      <c r="BC24" s="63"/>
      <c r="BD24" s="64"/>
      <c r="BE24" s="65"/>
      <c r="BF24" s="65"/>
      <c r="BG24" s="66"/>
      <c r="BI24" s="40">
        <v>4</v>
      </c>
      <c r="BJ24" s="55" t="str">
        <f t="shared" si="11"/>
        <v>MARIONNEAU Julien</v>
      </c>
      <c r="BK24" s="55" t="str">
        <f t="shared" si="12"/>
        <v>1</v>
      </c>
      <c r="BL24" s="55">
        <f t="shared" si="13"/>
        <v>0</v>
      </c>
      <c r="BM24" s="55" t="str">
        <f t="shared" si="14"/>
        <v>JUDO 85</v>
      </c>
      <c r="BN24" s="118"/>
      <c r="BO24" s="119"/>
      <c r="BP24" s="119"/>
      <c r="BQ24" s="119"/>
      <c r="BR24" s="120"/>
      <c r="BS24" s="121"/>
      <c r="BT24" s="122"/>
      <c r="BU24" s="122"/>
      <c r="BV24" s="123"/>
      <c r="BW24" s="118"/>
      <c r="BX24" s="119"/>
      <c r="BY24" s="119"/>
      <c r="BZ24" s="120"/>
      <c r="CA24" s="130"/>
      <c r="CB24" s="131"/>
      <c r="CC24" s="107"/>
      <c r="CD24" s="88"/>
      <c r="CE24" s="89"/>
      <c r="CF24" s="3"/>
      <c r="CG24" s="135" t="s">
        <v>61</v>
      </c>
      <c r="CH24" s="136" t="s">
        <v>62</v>
      </c>
      <c r="CI24" s="136" t="s">
        <v>63</v>
      </c>
      <c r="CJ24" s="136" t="s">
        <v>64</v>
      </c>
      <c r="CK24" s="137" t="s">
        <v>65</v>
      </c>
      <c r="CL24" s="94"/>
      <c r="CM24" s="113"/>
      <c r="CN24" s="114"/>
      <c r="CO24" s="115"/>
      <c r="CP24" s="115"/>
      <c r="CQ24" s="116"/>
    </row>
    <row r="25" spans="1:95" s="46" customFormat="1" ht="21" customHeight="1">
      <c r="A25" s="55" t="str">
        <f ca="1" t="shared" si="6"/>
        <v>PDL</v>
      </c>
      <c r="B25" s="55">
        <f ca="1" t="shared" si="6"/>
        <v>44</v>
      </c>
      <c r="C25" s="40">
        <v>5</v>
      </c>
      <c r="D25" s="117" t="str">
        <f ca="1" t="shared" si="7"/>
        <v>VIAUD Thomas</v>
      </c>
      <c r="E25" s="55" t="str">
        <f ca="1" t="shared" si="7"/>
        <v>1</v>
      </c>
      <c r="F25" s="55">
        <v>60</v>
      </c>
      <c r="G25" s="98" t="str">
        <f ca="1" t="shared" si="8"/>
        <v>ASAG JUDO LA HAYE FOUASSIERE</v>
      </c>
      <c r="H25" s="118">
        <v>0</v>
      </c>
      <c r="I25" s="119">
        <v>10</v>
      </c>
      <c r="J25" s="119">
        <v>0</v>
      </c>
      <c r="K25" s="119">
        <v>10</v>
      </c>
      <c r="L25" s="120">
        <v>10</v>
      </c>
      <c r="M25" s="121"/>
      <c r="N25" s="122"/>
      <c r="O25" s="122"/>
      <c r="P25" s="123"/>
      <c r="Q25" s="124">
        <f t="shared" si="9"/>
        <v>30</v>
      </c>
      <c r="R25" s="125"/>
      <c r="S25" s="107"/>
      <c r="T25" s="88">
        <f ca="1" t="shared" si="10"/>
        <v>90</v>
      </c>
      <c r="U25" s="89"/>
      <c r="V25" s="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BC25" s="63"/>
      <c r="BD25" s="65"/>
      <c r="BE25" s="65"/>
      <c r="BF25" s="65"/>
      <c r="BG25" s="66"/>
      <c r="BI25" s="40">
        <v>5</v>
      </c>
      <c r="BJ25" s="55" t="str">
        <f t="shared" si="11"/>
        <v>VIAUD Thomas</v>
      </c>
      <c r="BK25" s="55" t="str">
        <f t="shared" si="12"/>
        <v>1</v>
      </c>
      <c r="BL25" s="55">
        <f t="shared" si="13"/>
        <v>60</v>
      </c>
      <c r="BM25" s="55" t="str">
        <f t="shared" si="14"/>
        <v>ASAG JUDO LA HAYE FOUASSIERE</v>
      </c>
      <c r="BN25" s="118"/>
      <c r="BO25" s="119"/>
      <c r="BP25" s="119"/>
      <c r="BQ25" s="119"/>
      <c r="BR25" s="120"/>
      <c r="BS25" s="121"/>
      <c r="BT25" s="122"/>
      <c r="BU25" s="122"/>
      <c r="BV25" s="123"/>
      <c r="BW25" s="118"/>
      <c r="BX25" s="119"/>
      <c r="BY25" s="119"/>
      <c r="BZ25" s="120"/>
      <c r="CA25" s="130"/>
      <c r="CB25" s="131"/>
      <c r="CC25" s="107"/>
      <c r="CD25" s="88"/>
      <c r="CE25" s="89"/>
      <c r="CF25" s="3"/>
      <c r="CG25" s="138"/>
      <c r="CH25" s="94"/>
      <c r="CI25" s="94"/>
      <c r="CJ25" s="94"/>
      <c r="CK25" s="94"/>
      <c r="CL25" s="94"/>
      <c r="CM25" s="113"/>
      <c r="CN25" s="114"/>
      <c r="CO25" s="115"/>
      <c r="CP25" s="115"/>
      <c r="CQ25" s="116"/>
    </row>
    <row r="26" spans="1:95" s="46" customFormat="1" ht="21" customHeight="1">
      <c r="A26" s="55" t="str">
        <f ca="1" t="shared" si="6"/>
        <v>PDL</v>
      </c>
      <c r="B26" s="55">
        <f ca="1" t="shared" si="6"/>
        <v>44</v>
      </c>
      <c r="C26" s="40">
        <v>6</v>
      </c>
      <c r="D26" s="117" t="str">
        <f ca="1" t="shared" si="7"/>
        <v>BINARD Florian</v>
      </c>
      <c r="E26" s="55" t="str">
        <f ca="1" t="shared" si="7"/>
        <v>1</v>
      </c>
      <c r="F26" s="55">
        <v>20</v>
      </c>
      <c r="G26" s="98" t="str">
        <f ca="1" t="shared" si="8"/>
        <v>NANTES JUDO CLUB SATORI 44</v>
      </c>
      <c r="H26" s="118">
        <v>0</v>
      </c>
      <c r="I26" s="119">
        <v>0</v>
      </c>
      <c r="J26" s="119">
        <v>10</v>
      </c>
      <c r="K26" s="119">
        <v>10</v>
      </c>
      <c r="L26" s="120">
        <v>10</v>
      </c>
      <c r="M26" s="121"/>
      <c r="N26" s="122"/>
      <c r="O26" s="122"/>
      <c r="P26" s="123"/>
      <c r="Q26" s="124">
        <f t="shared" si="9"/>
        <v>30</v>
      </c>
      <c r="R26" s="125"/>
      <c r="S26" s="107"/>
      <c r="T26" s="88">
        <f ca="1" t="shared" si="10"/>
        <v>50</v>
      </c>
      <c r="U26" s="89"/>
      <c r="V26" s="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BC26" s="63"/>
      <c r="BD26" s="65"/>
      <c r="BE26" s="65"/>
      <c r="BF26" s="65"/>
      <c r="BG26" s="66"/>
      <c r="BI26" s="40">
        <v>6</v>
      </c>
      <c r="BJ26" s="55" t="str">
        <f t="shared" si="11"/>
        <v>BINARD Florian</v>
      </c>
      <c r="BK26" s="55" t="str">
        <f t="shared" si="12"/>
        <v>1</v>
      </c>
      <c r="BL26" s="55">
        <f t="shared" si="13"/>
        <v>20</v>
      </c>
      <c r="BM26" s="55" t="str">
        <f t="shared" si="14"/>
        <v>NANTES JUDO CLUB SATORI 44</v>
      </c>
      <c r="BN26" s="118"/>
      <c r="BO26" s="119"/>
      <c r="BP26" s="119"/>
      <c r="BQ26" s="119"/>
      <c r="BR26" s="120"/>
      <c r="BS26" s="121"/>
      <c r="BT26" s="122"/>
      <c r="BU26" s="122"/>
      <c r="BV26" s="123"/>
      <c r="BW26" s="118"/>
      <c r="BX26" s="119"/>
      <c r="BY26" s="119"/>
      <c r="BZ26" s="120"/>
      <c r="CA26" s="130"/>
      <c r="CB26" s="131"/>
      <c r="CC26" s="107"/>
      <c r="CD26" s="88"/>
      <c r="CE26" s="89"/>
      <c r="CF26" s="3"/>
      <c r="CG26" s="138"/>
      <c r="CH26" s="94"/>
      <c r="CI26" s="94"/>
      <c r="CJ26" s="94"/>
      <c r="CK26" s="94"/>
      <c r="CL26" s="94"/>
      <c r="CM26" s="113"/>
      <c r="CN26" s="114"/>
      <c r="CO26" s="115"/>
      <c r="CP26" s="115"/>
      <c r="CQ26" s="116"/>
    </row>
    <row r="27" spans="1:95" s="46" customFormat="1" ht="21" customHeight="1">
      <c r="A27" s="55" t="str">
        <f ca="1" t="shared" si="6"/>
        <v>PDL</v>
      </c>
      <c r="B27" s="55">
        <f ca="1" t="shared" si="6"/>
        <v>44</v>
      </c>
      <c r="C27" s="40">
        <v>7</v>
      </c>
      <c r="D27" s="117" t="str">
        <f ca="1" t="shared" si="7"/>
        <v>BONNET Jean-Baptiste</v>
      </c>
      <c r="E27" s="55" t="str">
        <f ca="1" t="shared" si="7"/>
        <v>1</v>
      </c>
      <c r="F27" s="55">
        <v>0</v>
      </c>
      <c r="G27" s="98" t="str">
        <f ca="1" t="shared" si="8"/>
        <v>JC ST SEBASTIEN</v>
      </c>
      <c r="H27" s="118">
        <v>0</v>
      </c>
      <c r="I27" s="119">
        <v>0</v>
      </c>
      <c r="J27" s="119">
        <v>0</v>
      </c>
      <c r="K27" s="119">
        <v>0</v>
      </c>
      <c r="L27" s="120">
        <v>0</v>
      </c>
      <c r="M27" s="121"/>
      <c r="N27" s="122"/>
      <c r="O27" s="122"/>
      <c r="P27" s="123"/>
      <c r="Q27" s="124">
        <f t="shared" si="9"/>
        <v>0</v>
      </c>
      <c r="R27" s="125"/>
      <c r="S27" s="107"/>
      <c r="T27" s="88">
        <f ca="1" t="shared" si="10"/>
        <v>0</v>
      </c>
      <c r="U27" s="89"/>
      <c r="V27" s="3"/>
      <c r="W27" s="94"/>
      <c r="X27" s="94"/>
      <c r="Y27" s="94"/>
      <c r="Z27" s="94"/>
      <c r="AA27" s="129"/>
      <c r="AB27" s="129"/>
      <c r="AC27" s="129"/>
      <c r="AD27" s="129"/>
      <c r="AE27" s="129"/>
      <c r="AF27" s="129"/>
      <c r="AG27" s="94"/>
      <c r="BC27" s="63"/>
      <c r="BD27" s="65"/>
      <c r="BE27" s="65"/>
      <c r="BF27" s="65"/>
      <c r="BG27" s="66"/>
      <c r="BI27" s="40">
        <v>7</v>
      </c>
      <c r="BJ27" s="55" t="str">
        <f t="shared" si="11"/>
        <v>BONNET Jean-Baptiste</v>
      </c>
      <c r="BK27" s="55" t="str">
        <f t="shared" si="12"/>
        <v>1</v>
      </c>
      <c r="BL27" s="55">
        <f t="shared" si="13"/>
        <v>0</v>
      </c>
      <c r="BM27" s="55" t="str">
        <f t="shared" si="14"/>
        <v>JC ST SEBASTIEN</v>
      </c>
      <c r="BN27" s="118"/>
      <c r="BO27" s="119"/>
      <c r="BP27" s="119"/>
      <c r="BQ27" s="119"/>
      <c r="BR27" s="120"/>
      <c r="BS27" s="121"/>
      <c r="BT27" s="122"/>
      <c r="BU27" s="122"/>
      <c r="BV27" s="123"/>
      <c r="BW27" s="118"/>
      <c r="BX27" s="119"/>
      <c r="BY27" s="119"/>
      <c r="BZ27" s="120"/>
      <c r="CA27" s="130"/>
      <c r="CB27" s="131"/>
      <c r="CC27" s="107"/>
      <c r="CD27" s="88"/>
      <c r="CE27" s="89"/>
      <c r="CF27" s="3"/>
      <c r="CG27" s="138"/>
      <c r="CH27" s="94"/>
      <c r="CI27" s="94"/>
      <c r="CJ27" s="94"/>
      <c r="CK27" s="129"/>
      <c r="CL27" s="94"/>
      <c r="CM27" s="113"/>
      <c r="CN27" s="114"/>
      <c r="CO27" s="115"/>
      <c r="CP27" s="115"/>
      <c r="CQ27" s="116"/>
    </row>
    <row r="28" spans="1:95" s="46" customFormat="1" ht="21" customHeight="1">
      <c r="A28" s="55" t="str">
        <f ca="1" t="shared" si="6"/>
        <v>PDL</v>
      </c>
      <c r="B28" s="55">
        <f ca="1" t="shared" si="6"/>
        <v>49</v>
      </c>
      <c r="C28" s="40">
        <v>8</v>
      </c>
      <c r="D28" s="117" t="str">
        <f ca="1" t="shared" si="7"/>
        <v>JEANNETEAU Maxime</v>
      </c>
      <c r="E28" s="55" t="str">
        <f ca="1" t="shared" si="7"/>
        <v>1</v>
      </c>
      <c r="F28" s="55">
        <v>90</v>
      </c>
      <c r="G28" s="98" t="str">
        <f ca="1" t="shared" si="8"/>
        <v>EVRE JUDO ST PIERRE LE MAY</v>
      </c>
      <c r="H28" s="118">
        <v>10</v>
      </c>
      <c r="I28" s="119" t="str">
        <f>IF(M28&lt;&gt;"","-","")</f>
        <v>-</v>
      </c>
      <c r="J28" s="119" t="str">
        <f>IF(M28&lt;&gt;"","-","")</f>
        <v>-</v>
      </c>
      <c r="K28" s="119" t="str">
        <f>IF(M28&lt;&gt;"","-","")</f>
        <v>-</v>
      </c>
      <c r="L28" s="120" t="str">
        <f>IF(M28&lt;&gt;"","-","")</f>
        <v>-</v>
      </c>
      <c r="M28" s="121" t="s">
        <v>125</v>
      </c>
      <c r="N28" s="122"/>
      <c r="O28" s="122"/>
      <c r="P28" s="123"/>
      <c r="Q28" s="124">
        <f t="shared" si="9"/>
        <v>10</v>
      </c>
      <c r="R28" s="125"/>
      <c r="S28" s="107"/>
      <c r="T28" s="139">
        <f ca="1" t="shared" si="10"/>
        <v>100</v>
      </c>
      <c r="U28" s="89"/>
      <c r="V28" s="3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94"/>
      <c r="BC28" s="63"/>
      <c r="BD28" s="65"/>
      <c r="BE28" s="65"/>
      <c r="BF28" s="65"/>
      <c r="BG28" s="66"/>
      <c r="BI28" s="40">
        <v>8</v>
      </c>
      <c r="BJ28" s="55" t="str">
        <f t="shared" si="11"/>
        <v>JEANNETEAU Maxime</v>
      </c>
      <c r="BK28" s="55" t="str">
        <f t="shared" si="12"/>
        <v>1</v>
      </c>
      <c r="BL28" s="55">
        <f t="shared" si="13"/>
        <v>90</v>
      </c>
      <c r="BM28" s="55" t="str">
        <f t="shared" si="14"/>
        <v>EVRE JUDO ST PIERRE LE MAY</v>
      </c>
      <c r="BN28" s="118"/>
      <c r="BO28" s="119"/>
      <c r="BP28" s="119"/>
      <c r="BQ28" s="119"/>
      <c r="BR28" s="120"/>
      <c r="BS28" s="121"/>
      <c r="BT28" s="122"/>
      <c r="BU28" s="122"/>
      <c r="BV28" s="123"/>
      <c r="BW28" s="118"/>
      <c r="BX28" s="119"/>
      <c r="BY28" s="119"/>
      <c r="BZ28" s="120"/>
      <c r="CA28" s="130"/>
      <c r="CB28" s="131"/>
      <c r="CC28" s="107"/>
      <c r="CD28" s="88"/>
      <c r="CE28" s="89"/>
      <c r="CF28" s="3"/>
      <c r="CG28" s="140"/>
      <c r="CH28" s="129"/>
      <c r="CI28" s="129"/>
      <c r="CJ28" s="129"/>
      <c r="CK28" s="129"/>
      <c r="CL28" s="94"/>
      <c r="CM28" s="113"/>
      <c r="CN28" s="114"/>
      <c r="CO28" s="115"/>
      <c r="CP28" s="115"/>
      <c r="CQ28" s="116"/>
    </row>
    <row r="29" spans="1:95" s="46" customFormat="1" ht="21" customHeight="1">
      <c r="A29" s="55" t="str">
        <f ca="1" t="shared" si="6"/>
        <v>PDL</v>
      </c>
      <c r="B29" s="55">
        <f ca="1" t="shared" si="6"/>
        <v>44</v>
      </c>
      <c r="C29" s="40">
        <v>9</v>
      </c>
      <c r="D29" s="55" t="str">
        <f ca="1" t="shared" si="7"/>
        <v>LAMY Adrien</v>
      </c>
      <c r="E29" s="55" t="str">
        <f ca="1" t="shared" si="7"/>
        <v>2</v>
      </c>
      <c r="F29" s="55">
        <v>0</v>
      </c>
      <c r="G29" s="98" t="str">
        <f ca="1" t="shared" si="8"/>
        <v>JUDO CLUB DE VALLET</v>
      </c>
      <c r="H29" s="118">
        <v>10</v>
      </c>
      <c r="I29" s="119">
        <v>10</v>
      </c>
      <c r="J29" s="119">
        <v>10</v>
      </c>
      <c r="K29" s="119">
        <v>10</v>
      </c>
      <c r="L29" s="120">
        <f>IF(M29&lt;&gt;"","-","")</f>
      </c>
      <c r="M29" s="121"/>
      <c r="N29" s="122"/>
      <c r="O29" s="122"/>
      <c r="P29" s="123"/>
      <c r="Q29" s="124">
        <f t="shared" si="9"/>
        <v>50</v>
      </c>
      <c r="R29" s="125"/>
      <c r="S29" s="107"/>
      <c r="T29" s="88">
        <f ca="1" t="shared" si="10"/>
        <v>50</v>
      </c>
      <c r="U29" s="89"/>
      <c r="V29" s="3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94"/>
      <c r="BC29" s="63">
        <v>10</v>
      </c>
      <c r="BD29" s="65"/>
      <c r="BE29" s="65"/>
      <c r="BF29" s="65"/>
      <c r="BG29" s="66"/>
      <c r="BI29" s="40">
        <v>9</v>
      </c>
      <c r="BJ29" s="55" t="str">
        <f t="shared" si="11"/>
        <v>LAMY Adrien</v>
      </c>
      <c r="BK29" s="55" t="str">
        <f t="shared" si="12"/>
        <v>2</v>
      </c>
      <c r="BL29" s="55">
        <f t="shared" si="13"/>
        <v>0</v>
      </c>
      <c r="BM29" s="55" t="str">
        <f t="shared" si="14"/>
        <v>JUDO CLUB DE VALLET</v>
      </c>
      <c r="BN29" s="118"/>
      <c r="BO29" s="119"/>
      <c r="BP29" s="119"/>
      <c r="BQ29" s="119"/>
      <c r="BR29" s="120"/>
      <c r="BS29" s="121"/>
      <c r="BT29" s="122"/>
      <c r="BU29" s="122"/>
      <c r="BV29" s="123"/>
      <c r="BW29" s="118"/>
      <c r="BX29" s="119"/>
      <c r="BY29" s="119"/>
      <c r="BZ29" s="120"/>
      <c r="CA29" s="130"/>
      <c r="CB29" s="131"/>
      <c r="CC29" s="107"/>
      <c r="CD29" s="88"/>
      <c r="CE29" s="89"/>
      <c r="CF29" s="3"/>
      <c r="CG29" s="140"/>
      <c r="CH29" s="129"/>
      <c r="CI29" s="129"/>
      <c r="CJ29" s="129"/>
      <c r="CK29" s="129"/>
      <c r="CL29" s="94"/>
      <c r="CM29" s="113"/>
      <c r="CN29" s="114"/>
      <c r="CO29" s="115"/>
      <c r="CP29" s="115"/>
      <c r="CQ29" s="116"/>
    </row>
    <row r="30" spans="1:95" s="46" customFormat="1" ht="21" customHeight="1" thickBot="1">
      <c r="A30" s="55" t="str">
        <f ca="1" t="shared" si="6"/>
        <v>PDL</v>
      </c>
      <c r="B30" s="55">
        <f ca="1" t="shared" si="6"/>
        <v>49</v>
      </c>
      <c r="C30" s="40">
        <v>10</v>
      </c>
      <c r="D30" s="117" t="str">
        <f ca="1" t="shared" si="7"/>
        <v>SAMSON Quentin</v>
      </c>
      <c r="E30" s="55" t="str">
        <f ca="1" t="shared" si="7"/>
        <v>1</v>
      </c>
      <c r="F30" s="55">
        <v>20</v>
      </c>
      <c r="G30" s="98" t="str">
        <f ca="1" t="shared" si="8"/>
        <v>ESPERANCE JUDO ST LAURENT</v>
      </c>
      <c r="H30" s="141">
        <v>0</v>
      </c>
      <c r="I30" s="142">
        <v>10</v>
      </c>
      <c r="J30" s="142">
        <v>10</v>
      </c>
      <c r="K30" s="142">
        <v>0</v>
      </c>
      <c r="L30" s="143">
        <v>0</v>
      </c>
      <c r="M30" s="144"/>
      <c r="N30" s="145"/>
      <c r="O30" s="145"/>
      <c r="P30" s="146"/>
      <c r="Q30" s="147">
        <f t="shared" si="9"/>
        <v>20</v>
      </c>
      <c r="R30" s="148"/>
      <c r="S30" s="107"/>
      <c r="T30" s="88">
        <f ca="1" t="shared" si="10"/>
        <v>40</v>
      </c>
      <c r="U30" s="89"/>
      <c r="V30" s="3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94"/>
      <c r="BC30" s="68"/>
      <c r="BD30" s="69"/>
      <c r="BE30" s="69"/>
      <c r="BF30" s="69"/>
      <c r="BG30" s="70"/>
      <c r="BI30" s="40">
        <v>10</v>
      </c>
      <c r="BJ30" s="55" t="str">
        <f t="shared" si="11"/>
        <v>SAMSON Quentin</v>
      </c>
      <c r="BK30" s="55" t="str">
        <f t="shared" si="12"/>
        <v>1</v>
      </c>
      <c r="BL30" s="55">
        <f t="shared" si="13"/>
        <v>20</v>
      </c>
      <c r="BM30" s="55" t="str">
        <f t="shared" si="14"/>
        <v>ESPERANCE JUDO ST LAURENT</v>
      </c>
      <c r="BN30" s="141"/>
      <c r="BO30" s="142"/>
      <c r="BP30" s="142"/>
      <c r="BQ30" s="142"/>
      <c r="BR30" s="143"/>
      <c r="BS30" s="144"/>
      <c r="BT30" s="145"/>
      <c r="BU30" s="145"/>
      <c r="BV30" s="146"/>
      <c r="BW30" s="141"/>
      <c r="BX30" s="142"/>
      <c r="BY30" s="142"/>
      <c r="BZ30" s="143"/>
      <c r="CA30" s="149"/>
      <c r="CB30" s="150"/>
      <c r="CC30" s="107"/>
      <c r="CD30" s="88"/>
      <c r="CE30" s="89"/>
      <c r="CF30" s="3"/>
      <c r="CG30" s="151"/>
      <c r="CH30" s="152"/>
      <c r="CI30" s="152"/>
      <c r="CJ30" s="152"/>
      <c r="CK30" s="152"/>
      <c r="CL30" s="153"/>
      <c r="CM30" s="154"/>
      <c r="CN30" s="155"/>
      <c r="CO30" s="156"/>
      <c r="CP30" s="156"/>
      <c r="CQ30" s="157"/>
    </row>
    <row r="31" spans="1:90" s="46" customFormat="1" ht="11.25">
      <c r="A31" s="62"/>
      <c r="B31" s="62"/>
      <c r="C31" s="62"/>
      <c r="D31" s="158"/>
      <c r="E31" s="158"/>
      <c r="F31" s="158"/>
      <c r="G31" s="158"/>
      <c r="H31" s="158"/>
      <c r="I31" s="158"/>
      <c r="J31" s="158"/>
      <c r="K31" s="158"/>
      <c r="L31" s="158"/>
      <c r="M31" s="62"/>
      <c r="N31" s="62" t="s">
        <v>126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I31" s="62"/>
      <c r="BJ31" s="158"/>
      <c r="BK31" s="158"/>
      <c r="BL31" s="158"/>
      <c r="BM31" s="158"/>
      <c r="BN31" s="158"/>
      <c r="BO31" s="158"/>
      <c r="BP31" s="158"/>
      <c r="BQ31" s="158"/>
      <c r="BR31" s="158"/>
      <c r="BS31" s="62"/>
      <c r="BT31" s="62" t="s">
        <v>126</v>
      </c>
      <c r="BU31" s="62"/>
      <c r="BV31" s="62"/>
      <c r="BW31" s="62"/>
      <c r="BX31" s="62"/>
      <c r="BY31" s="62"/>
      <c r="BZ31" s="62"/>
      <c r="CA31" s="62"/>
      <c r="CB31" s="62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6" customFormat="1" ht="11.25" hidden="1">
      <c r="A32" s="62"/>
      <c r="B32" s="62"/>
      <c r="C32" s="71">
        <f>COUNT(H32:BG32)</f>
        <v>22</v>
      </c>
      <c r="D32" s="71"/>
      <c r="F32" s="62"/>
      <c r="G32" s="159" t="s">
        <v>127</v>
      </c>
      <c r="H32" s="160">
        <v>1</v>
      </c>
      <c r="I32" s="160">
        <v>2</v>
      </c>
      <c r="J32" s="160">
        <v>3</v>
      </c>
      <c r="K32" s="160">
        <v>4</v>
      </c>
      <c r="L32" s="160">
        <v>5</v>
      </c>
      <c r="M32" s="160">
        <v>6</v>
      </c>
      <c r="N32" s="160"/>
      <c r="O32" s="160">
        <v>7</v>
      </c>
      <c r="P32" s="160">
        <v>8</v>
      </c>
      <c r="Q32" s="160">
        <v>9</v>
      </c>
      <c r="R32" s="160">
        <v>10</v>
      </c>
      <c r="S32" s="160">
        <v>11</v>
      </c>
      <c r="T32" s="160"/>
      <c r="U32" s="160">
        <v>12</v>
      </c>
      <c r="V32" s="160">
        <v>13</v>
      </c>
      <c r="W32" s="160">
        <v>14</v>
      </c>
      <c r="X32" s="160">
        <v>15</v>
      </c>
      <c r="Y32" s="160"/>
      <c r="Z32" s="160">
        <v>16</v>
      </c>
      <c r="AA32" s="160">
        <v>17</v>
      </c>
      <c r="AB32" s="160">
        <v>18</v>
      </c>
      <c r="AC32" s="160">
        <v>19</v>
      </c>
      <c r="AD32" s="160"/>
      <c r="AE32" s="160">
        <v>20</v>
      </c>
      <c r="AF32" s="160">
        <v>21</v>
      </c>
      <c r="AG32" s="161"/>
      <c r="AH32" s="161"/>
      <c r="AI32" s="161"/>
      <c r="AJ32" s="161"/>
      <c r="AK32" s="161">
        <v>22</v>
      </c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6" customFormat="1" ht="11.25" hidden="1">
      <c r="A33" s="62"/>
      <c r="B33" s="62"/>
      <c r="F33" s="62"/>
      <c r="G33" s="162" t="s">
        <v>128</v>
      </c>
      <c r="H33" s="160">
        <v>1</v>
      </c>
      <c r="I33" s="160">
        <v>1</v>
      </c>
      <c r="J33" s="160">
        <v>1</v>
      </c>
      <c r="K33" s="160">
        <v>1</v>
      </c>
      <c r="L33" s="160">
        <v>1</v>
      </c>
      <c r="M33" s="160">
        <v>2</v>
      </c>
      <c r="N33" s="160"/>
      <c r="O33" s="160">
        <v>2</v>
      </c>
      <c r="P33" s="160">
        <v>2</v>
      </c>
      <c r="Q33" s="160">
        <v>2</v>
      </c>
      <c r="R33" s="160">
        <v>3</v>
      </c>
      <c r="S33" s="160">
        <v>3</v>
      </c>
      <c r="T33" s="160"/>
      <c r="U33" s="160">
        <v>3</v>
      </c>
      <c r="V33" s="160">
        <v>3</v>
      </c>
      <c r="W33" s="160">
        <v>4</v>
      </c>
      <c r="X33" s="160">
        <v>4</v>
      </c>
      <c r="Y33" s="160"/>
      <c r="Z33" s="160">
        <v>4</v>
      </c>
      <c r="AA33" s="160">
        <v>5</v>
      </c>
      <c r="AB33" s="160">
        <v>4</v>
      </c>
      <c r="AC33" s="160">
        <v>5</v>
      </c>
      <c r="AD33" s="160"/>
      <c r="AE33" s="160">
        <v>4</v>
      </c>
      <c r="AF33" s="160">
        <v>5</v>
      </c>
      <c r="AG33" s="161"/>
      <c r="AH33" s="161"/>
      <c r="AI33" s="161"/>
      <c r="AJ33" s="161"/>
      <c r="AK33" s="161">
        <v>1</v>
      </c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6" customFormat="1" ht="11.25" hidden="1">
      <c r="A34" s="62"/>
      <c r="B34" s="62"/>
      <c r="C34" s="71"/>
      <c r="F34" s="62"/>
      <c r="G34" s="162" t="s">
        <v>129</v>
      </c>
      <c r="H34" s="160">
        <v>1</v>
      </c>
      <c r="I34" s="160">
        <v>1</v>
      </c>
      <c r="J34" s="160">
        <v>1</v>
      </c>
      <c r="K34" s="160">
        <v>1</v>
      </c>
      <c r="L34" s="160">
        <v>2</v>
      </c>
      <c r="M34" s="160">
        <v>1</v>
      </c>
      <c r="N34" s="160"/>
      <c r="O34" s="160">
        <v>2</v>
      </c>
      <c r="P34" s="160">
        <v>2</v>
      </c>
      <c r="Q34" s="160">
        <v>2</v>
      </c>
      <c r="R34" s="160">
        <v>2</v>
      </c>
      <c r="S34" s="160">
        <v>3</v>
      </c>
      <c r="T34" s="160"/>
      <c r="U34" s="160">
        <v>3</v>
      </c>
      <c r="V34" s="160">
        <v>3</v>
      </c>
      <c r="W34" s="160">
        <v>3</v>
      </c>
      <c r="X34" s="160">
        <v>3</v>
      </c>
      <c r="Y34" s="160"/>
      <c r="Z34" s="160">
        <v>4</v>
      </c>
      <c r="AA34" s="160">
        <v>5</v>
      </c>
      <c r="AB34" s="160">
        <v>4</v>
      </c>
      <c r="AC34" s="160">
        <v>4</v>
      </c>
      <c r="AD34" s="160"/>
      <c r="AE34" s="160">
        <v>4</v>
      </c>
      <c r="AF34" s="160">
        <v>5</v>
      </c>
      <c r="AG34" s="161"/>
      <c r="AH34" s="161"/>
      <c r="AI34" s="161"/>
      <c r="AJ34" s="161"/>
      <c r="AK34" s="161">
        <v>1</v>
      </c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61:80" ht="11.25"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61:80" ht="11.25"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61:80" ht="11.25"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61:80" ht="11.25"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61:80" ht="11.25"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61:80" ht="11.25"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61:80" ht="11.25"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61:80" ht="11.25"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61:80" ht="11.25"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61:80" ht="11.25"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61:80" ht="11.25"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61:80" ht="11.25"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61:80" ht="11.25"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61:80" ht="11.25"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CW30"/>
  <sheetViews>
    <sheetView zoomScale="101" zoomScaleNormal="101" workbookViewId="0" topLeftCell="A7">
      <pane xSplit="7" ySplit="2" topLeftCell="H9" activePane="bottomRight" state="frozen"/>
      <selection pane="topLeft" activeCell="BH21" sqref="BH21:BH22"/>
      <selection pane="topRight" activeCell="BH21" sqref="BH21:BH22"/>
      <selection pane="bottomLeft" activeCell="BH21" sqref="BH21:BH22"/>
      <selection pane="bottomRight" activeCell="H8" sqref="H8"/>
    </sheetView>
  </sheetViews>
  <sheetFormatPr defaultColWidth="11.421875" defaultRowHeight="12.75"/>
  <cols>
    <col min="1" max="1" width="6.140625" style="46" hidden="1" customWidth="1"/>
    <col min="2" max="2" width="5.140625" style="46" hidden="1" customWidth="1"/>
    <col min="3" max="3" width="4.57421875" style="71" bestFit="1" customWidth="1"/>
    <col min="4" max="4" width="22.57421875" style="46" customWidth="1"/>
    <col min="5" max="5" width="3.140625" style="46" customWidth="1"/>
    <col min="6" max="6" width="7.7109375" style="46" customWidth="1"/>
    <col min="7" max="7" width="22.00390625" style="46" customWidth="1"/>
    <col min="8" max="27" width="4.140625" style="46" customWidth="1"/>
    <col min="28" max="28" width="4.7109375" style="62" hidden="1" customWidth="1"/>
    <col min="29" max="29" width="4.7109375" style="62" customWidth="1"/>
    <col min="30" max="35" width="4.7109375" style="62" hidden="1" customWidth="1"/>
    <col min="36" max="36" width="2.28125" style="46" customWidth="1"/>
    <col min="37" max="42" width="11.421875" style="0" hidden="1" customWidth="1"/>
    <col min="43" max="47" width="11.421875" style="46" hidden="1" customWidth="1"/>
    <col min="48" max="53" width="11.421875" style="0" hidden="1" customWidth="1"/>
    <col min="54" max="54" width="10.28125" style="46" hidden="1" customWidth="1"/>
    <col min="55" max="55" width="4.7109375" style="46" customWidth="1"/>
    <col min="56" max="59" width="4.7109375" style="46" hidden="1" customWidth="1"/>
    <col min="60" max="60" width="11.421875" style="46" customWidth="1"/>
    <col min="61" max="61" width="4.57421875" style="46" hidden="1" customWidth="1"/>
    <col min="62" max="62" width="22.57421875" style="46" hidden="1" customWidth="1"/>
    <col min="63" max="63" width="3.140625" style="46" hidden="1" customWidth="1"/>
    <col min="64" max="64" width="7.7109375" style="46" hidden="1" customWidth="1"/>
    <col min="65" max="65" width="21.8515625" style="46" hidden="1" customWidth="1"/>
    <col min="66" max="86" width="4.00390625" style="46" hidden="1" customWidth="1"/>
    <col min="87" max="87" width="6.421875" style="46" hidden="1" customWidth="1"/>
    <col min="88" max="91" width="4.00390625" style="46" hidden="1" customWidth="1"/>
    <col min="92" max="92" width="4.00390625" style="46" customWidth="1"/>
    <col min="93" max="100" width="11.421875" style="46" customWidth="1"/>
    <col min="101" max="101" width="0" style="46" hidden="1" customWidth="1"/>
    <col min="102" max="16384" width="11.421875" style="46" customWidth="1"/>
  </cols>
  <sheetData>
    <row r="1" spans="3:101" s="170" customFormat="1" ht="13.5" thickBot="1">
      <c r="C1" s="171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2"/>
      <c r="AC1" s="172"/>
      <c r="AD1" s="172"/>
      <c r="AE1" s="172"/>
      <c r="AF1" s="172"/>
      <c r="AG1" s="172"/>
      <c r="AH1" s="172"/>
      <c r="AI1" s="172"/>
      <c r="BI1" s="171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70" t="s">
        <v>184</v>
      </c>
    </row>
    <row r="2" spans="3:101" s="170" customFormat="1" ht="16.5" customHeight="1" thickBot="1">
      <c r="C2" s="173"/>
      <c r="D2" s="5"/>
      <c r="E2" s="5"/>
      <c r="F2" s="8" t="s">
        <v>2</v>
      </c>
      <c r="G2" s="9" t="s">
        <v>185</v>
      </c>
      <c r="H2" s="5">
        <v>3</v>
      </c>
      <c r="I2" s="5"/>
      <c r="J2" s="10" t="s">
        <v>4</v>
      </c>
      <c r="K2" s="174">
        <f ca="1">TODAY()</f>
        <v>41798</v>
      </c>
      <c r="L2" s="174"/>
      <c r="M2" s="174"/>
      <c r="N2" s="174"/>
      <c r="O2" s="5"/>
      <c r="P2" s="175" t="s">
        <v>98</v>
      </c>
      <c r="Q2" s="175"/>
      <c r="R2" s="12"/>
      <c r="S2" s="5"/>
      <c r="AB2" s="172"/>
      <c r="AC2" s="172"/>
      <c r="AD2" s="172"/>
      <c r="AE2" s="172"/>
      <c r="AF2" s="172"/>
      <c r="AG2" s="172"/>
      <c r="AH2" s="172"/>
      <c r="AI2" s="172"/>
      <c r="BI2" s="173"/>
      <c r="BJ2" s="5"/>
      <c r="BK2" s="5"/>
      <c r="BL2" s="8" t="s">
        <v>2</v>
      </c>
      <c r="BM2" s="9" t="str">
        <f>G2</f>
        <v>16 -  Cad Jun Sen M DAN</v>
      </c>
      <c r="BN2" s="5"/>
      <c r="BO2" s="5"/>
      <c r="BP2" s="10" t="s">
        <v>4</v>
      </c>
      <c r="BQ2" s="174">
        <f ca="1">TODAY()</f>
        <v>41798</v>
      </c>
      <c r="BR2" s="174"/>
      <c r="BS2" s="174"/>
      <c r="BT2" s="174"/>
      <c r="BU2" s="5"/>
      <c r="BV2" s="175"/>
      <c r="BW2" s="175"/>
      <c r="BX2" s="12"/>
      <c r="BY2" s="5"/>
      <c r="CW2" s="170" t="s">
        <v>186</v>
      </c>
    </row>
    <row r="3" spans="3:77" s="170" customFormat="1" ht="13.5" customHeight="1" thickBot="1">
      <c r="C3" s="17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6"/>
      <c r="Q3" s="176"/>
      <c r="R3" s="14"/>
      <c r="S3" s="5"/>
      <c r="AB3" s="172"/>
      <c r="AC3" s="172"/>
      <c r="AD3" s="172"/>
      <c r="AE3" s="172"/>
      <c r="AF3" s="172"/>
      <c r="AG3" s="172"/>
      <c r="AH3" s="172"/>
      <c r="AI3" s="172"/>
      <c r="BI3" s="173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6"/>
      <c r="BW3" s="176"/>
      <c r="BX3" s="14"/>
      <c r="BY3" s="5"/>
    </row>
    <row r="4" spans="3:81" s="170" customFormat="1" ht="13.5" thickBot="1">
      <c r="C4" s="173"/>
      <c r="D4" s="5"/>
      <c r="E4" s="5"/>
      <c r="F4" s="5"/>
      <c r="G4" s="177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2"/>
      <c r="AC4" s="172"/>
      <c r="AD4" s="172"/>
      <c r="AE4" s="172"/>
      <c r="AF4" s="172"/>
      <c r="AG4" s="172"/>
      <c r="AH4" s="172"/>
      <c r="AI4" s="172"/>
      <c r="BI4" s="173"/>
      <c r="BJ4" s="5"/>
      <c r="BK4" s="5"/>
      <c r="BL4" s="5"/>
      <c r="BM4" s="177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70" customFormat="1" ht="13.5" customHeight="1" thickTop="1">
      <c r="C5" s="173"/>
      <c r="D5" s="5"/>
      <c r="E5" s="5"/>
      <c r="F5" s="18" t="s">
        <v>9</v>
      </c>
      <c r="G5" s="178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2"/>
      <c r="Z5" s="23" t="str">
        <f>LEFT(G2,2)</f>
        <v>16</v>
      </c>
      <c r="AA5" s="24"/>
      <c r="AB5" s="172"/>
      <c r="AC5" s="172"/>
      <c r="AD5" s="172"/>
      <c r="AE5" s="172"/>
      <c r="AF5" s="172"/>
      <c r="AG5" s="172"/>
      <c r="AH5" s="172"/>
      <c r="AI5" s="172"/>
      <c r="BI5" s="173"/>
      <c r="BJ5" s="5"/>
      <c r="BK5" s="5"/>
      <c r="BL5" s="18" t="s">
        <v>9</v>
      </c>
      <c r="BM5" s="178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2"/>
      <c r="CF5" s="23" t="str">
        <f>Z5</f>
        <v>16</v>
      </c>
      <c r="CG5" s="24"/>
    </row>
    <row r="6" spans="3:85" s="170" customFormat="1" ht="13.5" customHeight="1" thickBot="1">
      <c r="C6" s="173"/>
      <c r="D6" s="5"/>
      <c r="E6" s="5"/>
      <c r="F6" s="5"/>
      <c r="G6" s="179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2"/>
      <c r="Z6" s="26"/>
      <c r="AA6" s="27"/>
      <c r="AB6" s="172"/>
      <c r="AC6" s="172"/>
      <c r="AD6" s="172"/>
      <c r="AE6" s="172"/>
      <c r="AF6" s="172"/>
      <c r="AG6" s="172"/>
      <c r="AH6" s="172"/>
      <c r="AI6" s="172"/>
      <c r="BC6" s="180"/>
      <c r="BD6" s="180"/>
      <c r="BE6" s="180"/>
      <c r="BF6" s="180"/>
      <c r="BG6" s="180"/>
      <c r="BI6" s="173"/>
      <c r="BJ6" s="5"/>
      <c r="BK6" s="5"/>
      <c r="BL6" s="5"/>
      <c r="BM6" s="179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2"/>
      <c r="CF6" s="26"/>
      <c r="CG6" s="27"/>
    </row>
    <row r="7" spans="3:91" s="170" customFormat="1" ht="18" customHeight="1" thickTop="1">
      <c r="C7" s="173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1"/>
      <c r="U7" s="5"/>
      <c r="V7" s="4"/>
      <c r="W7" s="4"/>
      <c r="AB7" s="172"/>
      <c r="AC7" s="172"/>
      <c r="AD7" s="172"/>
      <c r="AE7" s="172"/>
      <c r="AF7" s="172"/>
      <c r="AG7" s="172"/>
      <c r="AH7" s="172"/>
      <c r="AI7" s="172"/>
      <c r="BB7" s="170" t="s">
        <v>13</v>
      </c>
      <c r="BC7" s="182">
        <v>15</v>
      </c>
      <c r="BD7" s="183"/>
      <c r="BE7" s="183"/>
      <c r="BF7" s="183"/>
      <c r="BG7" s="184"/>
      <c r="BI7" s="173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1"/>
      <c r="CA7" s="5"/>
      <c r="CB7" s="4"/>
      <c r="CC7" s="4"/>
      <c r="CH7" s="185" t="s">
        <v>13</v>
      </c>
      <c r="CI7" s="186"/>
      <c r="CJ7" s="182"/>
      <c r="CK7" s="183"/>
      <c r="CL7" s="183"/>
      <c r="CM7" s="184"/>
    </row>
    <row r="8" spans="1:91" ht="18" customHeight="1">
      <c r="A8" s="40" t="s">
        <v>14</v>
      </c>
      <c r="B8" s="40" t="s">
        <v>15</v>
      </c>
      <c r="C8" s="41" t="s">
        <v>16</v>
      </c>
      <c r="D8" s="77" t="s">
        <v>17</v>
      </c>
      <c r="E8" s="77" t="s">
        <v>18</v>
      </c>
      <c r="F8" s="41" t="s">
        <v>19</v>
      </c>
      <c r="G8" s="78" t="s">
        <v>20</v>
      </c>
      <c r="H8" s="42" t="s">
        <v>31</v>
      </c>
      <c r="I8" s="42" t="s">
        <v>50</v>
      </c>
      <c r="J8" s="42" t="s">
        <v>51</v>
      </c>
      <c r="K8" s="42" t="s">
        <v>63</v>
      </c>
      <c r="L8" s="42" t="s">
        <v>36</v>
      </c>
      <c r="M8" s="42" t="s">
        <v>32</v>
      </c>
      <c r="N8" s="127" t="s">
        <v>27</v>
      </c>
      <c r="O8" s="42" t="s">
        <v>29</v>
      </c>
      <c r="P8" s="42" t="s">
        <v>28</v>
      </c>
      <c r="Q8" s="42" t="s">
        <v>26</v>
      </c>
      <c r="R8" s="42" t="s">
        <v>23</v>
      </c>
      <c r="S8" s="42" t="s">
        <v>34</v>
      </c>
      <c r="T8" s="43" t="s">
        <v>61</v>
      </c>
      <c r="U8" s="127" t="s">
        <v>53</v>
      </c>
      <c r="V8" s="127" t="s">
        <v>43</v>
      </c>
      <c r="W8" s="42" t="s">
        <v>40</v>
      </c>
      <c r="X8" s="42" t="s">
        <v>41</v>
      </c>
      <c r="Y8" s="42" t="s">
        <v>39</v>
      </c>
      <c r="Z8" s="127" t="s">
        <v>47</v>
      </c>
      <c r="AA8" s="43" t="s">
        <v>62</v>
      </c>
      <c r="AB8" s="44" t="s">
        <v>46</v>
      </c>
      <c r="AC8" s="42" t="s">
        <v>21</v>
      </c>
      <c r="AD8" s="45" t="s">
        <v>38</v>
      </c>
      <c r="AE8" s="45" t="s">
        <v>58</v>
      </c>
      <c r="AF8" s="45" t="s">
        <v>52</v>
      </c>
      <c r="AG8" s="45" t="s">
        <v>54</v>
      </c>
      <c r="AH8" s="45" t="s">
        <v>55</v>
      </c>
      <c r="AI8" s="45" t="s">
        <v>64</v>
      </c>
      <c r="BB8" s="46" t="s">
        <v>66</v>
      </c>
      <c r="BC8" s="187" t="s">
        <v>187</v>
      </c>
      <c r="BD8" s="188"/>
      <c r="BE8" s="188"/>
      <c r="BF8" s="188"/>
      <c r="BG8" s="189"/>
      <c r="BI8" s="41" t="s">
        <v>16</v>
      </c>
      <c r="BJ8" s="77" t="s">
        <v>17</v>
      </c>
      <c r="BK8" s="77" t="s">
        <v>18</v>
      </c>
      <c r="BL8" s="41" t="s">
        <v>19</v>
      </c>
      <c r="BM8" s="78" t="s">
        <v>20</v>
      </c>
      <c r="BN8" s="188" t="s">
        <v>31</v>
      </c>
      <c r="BO8" s="188" t="s">
        <v>50</v>
      </c>
      <c r="BP8" s="188" t="s">
        <v>51</v>
      </c>
      <c r="BQ8" s="188" t="s">
        <v>63</v>
      </c>
      <c r="BR8" s="188" t="s">
        <v>36</v>
      </c>
      <c r="BS8" s="188" t="s">
        <v>32</v>
      </c>
      <c r="BT8" s="188" t="s">
        <v>27</v>
      </c>
      <c r="BU8" s="188" t="s">
        <v>29</v>
      </c>
      <c r="BV8" s="188" t="s">
        <v>28</v>
      </c>
      <c r="BW8" s="188" t="s">
        <v>26</v>
      </c>
      <c r="BX8" s="188" t="s">
        <v>23</v>
      </c>
      <c r="BY8" s="188" t="s">
        <v>34</v>
      </c>
      <c r="BZ8" s="188" t="s">
        <v>61</v>
      </c>
      <c r="CA8" s="188" t="s">
        <v>53</v>
      </c>
      <c r="CB8" s="188" t="s">
        <v>43</v>
      </c>
      <c r="CC8" s="188" t="s">
        <v>40</v>
      </c>
      <c r="CD8" s="188" t="s">
        <v>41</v>
      </c>
      <c r="CE8" s="188" t="s">
        <v>39</v>
      </c>
      <c r="CF8" s="188" t="s">
        <v>47</v>
      </c>
      <c r="CG8" s="188" t="s">
        <v>62</v>
      </c>
      <c r="CH8" s="190" t="s">
        <v>66</v>
      </c>
      <c r="CI8" s="191"/>
      <c r="CJ8" s="187"/>
      <c r="CK8" s="188"/>
      <c r="CL8" s="188"/>
      <c r="CM8" s="189"/>
    </row>
    <row r="9" spans="1:91" ht="21.75" customHeight="1">
      <c r="A9" s="55" t="s">
        <v>68</v>
      </c>
      <c r="B9" s="55">
        <v>85</v>
      </c>
      <c r="C9" s="50">
        <f aca="true" ca="1" t="shared" si="0" ref="C9:C16">OFFSET(C9,10,0)</f>
        <v>1</v>
      </c>
      <c r="D9" s="67" t="s">
        <v>188</v>
      </c>
      <c r="E9" s="55" t="s">
        <v>5</v>
      </c>
      <c r="F9" s="55">
        <v>74</v>
      </c>
      <c r="G9" s="192" t="s">
        <v>169</v>
      </c>
      <c r="H9" s="58" t="s">
        <v>72</v>
      </c>
      <c r="I9" s="59"/>
      <c r="J9" s="59"/>
      <c r="K9" s="59"/>
      <c r="L9" s="58" t="s">
        <v>144</v>
      </c>
      <c r="M9" s="59"/>
      <c r="N9" s="59"/>
      <c r="O9" s="59"/>
      <c r="P9" s="59"/>
      <c r="Q9" s="58" t="s">
        <v>189</v>
      </c>
      <c r="R9" s="59"/>
      <c r="S9" s="59"/>
      <c r="T9" s="59"/>
      <c r="U9" s="59"/>
      <c r="V9" s="59"/>
      <c r="W9" s="58" t="s">
        <v>96</v>
      </c>
      <c r="X9" s="59"/>
      <c r="Y9" s="59"/>
      <c r="Z9" s="58"/>
      <c r="AA9" s="59"/>
      <c r="AB9" s="193"/>
      <c r="AC9" s="60" t="s">
        <v>144</v>
      </c>
      <c r="AD9" s="61"/>
      <c r="AE9" s="61"/>
      <c r="AF9" s="61"/>
      <c r="AG9" s="61"/>
      <c r="AH9" s="61"/>
      <c r="AI9" s="61"/>
      <c r="BC9" s="63"/>
      <c r="BD9" s="65"/>
      <c r="BE9" s="65"/>
      <c r="BF9" s="65"/>
      <c r="BG9" s="66"/>
      <c r="BI9" s="50">
        <f aca="true" ca="1" t="shared" si="1" ref="BI9:BI16">OFFSET(BI9,10,0)</f>
        <v>1</v>
      </c>
      <c r="BJ9" s="56" t="str">
        <f aca="true" t="shared" si="2" ref="BJ9:BM16">D9</f>
        <v>CHUSSEAU Antoine</v>
      </c>
      <c r="BK9" s="56" t="str">
        <f t="shared" si="2"/>
        <v>1</v>
      </c>
      <c r="BL9" s="56">
        <f t="shared" si="2"/>
        <v>74</v>
      </c>
      <c r="BM9" s="56" t="str">
        <f t="shared" si="2"/>
        <v>JUDO 85</v>
      </c>
      <c r="BN9" s="58"/>
      <c r="BO9" s="59"/>
      <c r="BP9" s="59"/>
      <c r="BQ9" s="59"/>
      <c r="BR9" s="58"/>
      <c r="BS9" s="59"/>
      <c r="BT9" s="59"/>
      <c r="BU9" s="59"/>
      <c r="BV9" s="59"/>
      <c r="BW9" s="58"/>
      <c r="BX9" s="59"/>
      <c r="BY9" s="59"/>
      <c r="BZ9" s="59"/>
      <c r="CA9" s="59"/>
      <c r="CB9" s="59"/>
      <c r="CC9" s="58"/>
      <c r="CD9" s="59"/>
      <c r="CE9" s="59"/>
      <c r="CF9" s="58"/>
      <c r="CG9" s="59"/>
      <c r="CJ9" s="63"/>
      <c r="CK9" s="65"/>
      <c r="CL9" s="65"/>
      <c r="CM9" s="66"/>
    </row>
    <row r="10" spans="1:91" ht="21.75" customHeight="1">
      <c r="A10" s="55" t="s">
        <v>68</v>
      </c>
      <c r="B10" s="55">
        <v>44</v>
      </c>
      <c r="C10" s="50">
        <f ca="1" t="shared" si="0"/>
        <v>2</v>
      </c>
      <c r="D10" s="67" t="s">
        <v>190</v>
      </c>
      <c r="E10" s="55" t="s">
        <v>5</v>
      </c>
      <c r="F10" s="55">
        <v>75</v>
      </c>
      <c r="G10" s="192" t="s">
        <v>191</v>
      </c>
      <c r="H10" s="59"/>
      <c r="I10" s="58" t="s">
        <v>72</v>
      </c>
      <c r="J10" s="59"/>
      <c r="K10" s="59"/>
      <c r="L10" s="59"/>
      <c r="M10" s="58" t="s">
        <v>75</v>
      </c>
      <c r="N10" s="59"/>
      <c r="O10" s="59"/>
      <c r="P10" s="58" t="s">
        <v>71</v>
      </c>
      <c r="Q10" s="59"/>
      <c r="R10" s="58" t="s">
        <v>71</v>
      </c>
      <c r="S10" s="59"/>
      <c r="T10" s="59"/>
      <c r="U10" s="59"/>
      <c r="V10" s="59"/>
      <c r="W10" s="59"/>
      <c r="X10" s="58" t="s">
        <v>71</v>
      </c>
      <c r="Y10" s="59"/>
      <c r="Z10" s="59"/>
      <c r="AA10" s="59"/>
      <c r="AB10" s="193"/>
      <c r="AC10" s="61"/>
      <c r="AD10" s="60"/>
      <c r="AE10" s="61"/>
      <c r="AF10" s="61"/>
      <c r="AG10" s="61"/>
      <c r="AH10" s="61"/>
      <c r="AI10" s="61"/>
      <c r="BC10" s="63"/>
      <c r="BD10" s="65"/>
      <c r="BE10" s="65"/>
      <c r="BF10" s="65"/>
      <c r="BG10" s="66"/>
      <c r="BI10" s="50">
        <f ca="1" t="shared" si="1"/>
        <v>2</v>
      </c>
      <c r="BJ10" s="56" t="str">
        <f t="shared" si="2"/>
        <v>HEGRON Adrien</v>
      </c>
      <c r="BK10" s="56" t="str">
        <f t="shared" si="2"/>
        <v>1</v>
      </c>
      <c r="BL10" s="56">
        <f t="shared" si="2"/>
        <v>75</v>
      </c>
      <c r="BM10" s="56" t="str">
        <f t="shared" si="2"/>
        <v>FJEP AL LE PELLERIN</v>
      </c>
      <c r="BN10" s="59"/>
      <c r="BO10" s="58"/>
      <c r="BP10" s="59"/>
      <c r="BQ10" s="59"/>
      <c r="BR10" s="59"/>
      <c r="BS10" s="58"/>
      <c r="BT10" s="59"/>
      <c r="BU10" s="59"/>
      <c r="BV10" s="58"/>
      <c r="BW10" s="59"/>
      <c r="BX10" s="58"/>
      <c r="BY10" s="59"/>
      <c r="BZ10" s="59"/>
      <c r="CA10" s="59"/>
      <c r="CB10" s="59"/>
      <c r="CC10" s="59"/>
      <c r="CD10" s="58"/>
      <c r="CE10" s="59"/>
      <c r="CF10" s="59"/>
      <c r="CG10" s="59"/>
      <c r="CJ10" s="63"/>
      <c r="CK10" s="65"/>
      <c r="CL10" s="65"/>
      <c r="CM10" s="66"/>
    </row>
    <row r="11" spans="1:91" ht="21.75" customHeight="1">
      <c r="A11" s="55" t="s">
        <v>68</v>
      </c>
      <c r="B11" s="55">
        <v>72</v>
      </c>
      <c r="C11" s="50">
        <f ca="1" t="shared" si="0"/>
        <v>3</v>
      </c>
      <c r="D11" s="67" t="s">
        <v>192</v>
      </c>
      <c r="E11" s="55" t="s">
        <v>98</v>
      </c>
      <c r="F11" s="55">
        <v>75</v>
      </c>
      <c r="G11" s="192" t="s">
        <v>193</v>
      </c>
      <c r="H11" s="59"/>
      <c r="I11" s="58" t="s">
        <v>71</v>
      </c>
      <c r="J11" s="59"/>
      <c r="K11" s="59"/>
      <c r="L11" s="59"/>
      <c r="M11" s="59"/>
      <c r="N11" s="59"/>
      <c r="O11" s="58" t="s">
        <v>71</v>
      </c>
      <c r="P11" s="59"/>
      <c r="Q11" s="59"/>
      <c r="R11" s="59"/>
      <c r="S11" s="58" t="s">
        <v>71</v>
      </c>
      <c r="T11" s="59"/>
      <c r="U11" s="59"/>
      <c r="V11" s="58"/>
      <c r="W11" s="59"/>
      <c r="X11" s="59"/>
      <c r="Y11" s="58" t="s">
        <v>76</v>
      </c>
      <c r="Z11" s="59"/>
      <c r="AA11" s="59"/>
      <c r="AB11" s="194"/>
      <c r="AC11" s="60" t="s">
        <v>75</v>
      </c>
      <c r="AD11" s="61"/>
      <c r="AE11" s="60"/>
      <c r="AF11" s="61"/>
      <c r="AG11" s="61"/>
      <c r="AH11" s="61"/>
      <c r="AI11" s="61"/>
      <c r="BC11" s="63"/>
      <c r="BD11" s="65"/>
      <c r="BE11" s="65"/>
      <c r="BF11" s="65"/>
      <c r="BG11" s="66"/>
      <c r="BI11" s="50">
        <f ca="1" t="shared" si="1"/>
        <v>3</v>
      </c>
      <c r="BJ11" s="56" t="str">
        <f t="shared" si="2"/>
        <v>MINIER J-Baptiste</v>
      </c>
      <c r="BK11" s="56" t="str">
        <f t="shared" si="2"/>
        <v>2</v>
      </c>
      <c r="BL11" s="56">
        <f t="shared" si="2"/>
        <v>75</v>
      </c>
      <c r="BM11" s="56" t="str">
        <f t="shared" si="2"/>
        <v>AS NEUVILLE</v>
      </c>
      <c r="BN11" s="59"/>
      <c r="BO11" s="58"/>
      <c r="BP11" s="59"/>
      <c r="BQ11" s="59"/>
      <c r="BR11" s="59"/>
      <c r="BS11" s="59"/>
      <c r="BT11" s="59"/>
      <c r="BU11" s="58"/>
      <c r="BV11" s="59"/>
      <c r="BW11" s="59"/>
      <c r="BX11" s="59"/>
      <c r="BY11" s="58"/>
      <c r="BZ11" s="59"/>
      <c r="CA11" s="59"/>
      <c r="CB11" s="58"/>
      <c r="CC11" s="59"/>
      <c r="CD11" s="59"/>
      <c r="CE11" s="58"/>
      <c r="CF11" s="59"/>
      <c r="CG11" s="59"/>
      <c r="CJ11" s="63"/>
      <c r="CK11" s="65"/>
      <c r="CL11" s="65"/>
      <c r="CM11" s="66"/>
    </row>
    <row r="12" spans="1:91" ht="21.75" customHeight="1">
      <c r="A12" s="55" t="s">
        <v>136</v>
      </c>
      <c r="B12" s="55">
        <v>35</v>
      </c>
      <c r="C12" s="50">
        <f ca="1" t="shared" si="0"/>
        <v>4</v>
      </c>
      <c r="D12" s="67" t="s">
        <v>194</v>
      </c>
      <c r="E12" s="55" t="s">
        <v>98</v>
      </c>
      <c r="F12" s="55">
        <v>75</v>
      </c>
      <c r="G12" s="192" t="s">
        <v>195</v>
      </c>
      <c r="H12" s="58" t="s">
        <v>71</v>
      </c>
      <c r="I12" s="59"/>
      <c r="J12" s="58" t="s">
        <v>86</v>
      </c>
      <c r="K12" s="59"/>
      <c r="L12" s="59"/>
      <c r="M12" s="59"/>
      <c r="N12" s="58"/>
      <c r="O12" s="59"/>
      <c r="P12" s="59"/>
      <c r="Q12" s="59"/>
      <c r="R12" s="58" t="s">
        <v>72</v>
      </c>
      <c r="S12" s="59"/>
      <c r="T12" s="59"/>
      <c r="U12" s="58"/>
      <c r="V12" s="59"/>
      <c r="W12" s="59"/>
      <c r="X12" s="59"/>
      <c r="Y12" s="59"/>
      <c r="Z12" s="59"/>
      <c r="AA12" s="59"/>
      <c r="AB12" s="194"/>
      <c r="AC12" s="61"/>
      <c r="AD12" s="61"/>
      <c r="AE12" s="60"/>
      <c r="AF12" s="60"/>
      <c r="AG12" s="61"/>
      <c r="AH12" s="61"/>
      <c r="AI12" s="61"/>
      <c r="BC12" s="63"/>
      <c r="BD12" s="65"/>
      <c r="BE12" s="65"/>
      <c r="BF12" s="65"/>
      <c r="BG12" s="66"/>
      <c r="BI12" s="50">
        <f ca="1" t="shared" si="1"/>
        <v>4</v>
      </c>
      <c r="BJ12" s="56" t="str">
        <f t="shared" si="2"/>
        <v>MORNET Guillaume</v>
      </c>
      <c r="BK12" s="56" t="str">
        <f t="shared" si="2"/>
        <v>2</v>
      </c>
      <c r="BL12" s="56">
        <f t="shared" si="2"/>
        <v>75</v>
      </c>
      <c r="BM12" s="56" t="str">
        <f t="shared" si="2"/>
        <v>C.P.B. RENNES</v>
      </c>
      <c r="BN12" s="58"/>
      <c r="BO12" s="59"/>
      <c r="BP12" s="58"/>
      <c r="BQ12" s="59"/>
      <c r="BR12" s="59"/>
      <c r="BS12" s="59"/>
      <c r="BT12" s="58"/>
      <c r="BU12" s="59"/>
      <c r="BV12" s="59"/>
      <c r="BW12" s="59"/>
      <c r="BX12" s="58"/>
      <c r="BY12" s="59"/>
      <c r="BZ12" s="59"/>
      <c r="CA12" s="58"/>
      <c r="CB12" s="59"/>
      <c r="CC12" s="59"/>
      <c r="CD12" s="59"/>
      <c r="CE12" s="59"/>
      <c r="CF12" s="59"/>
      <c r="CG12" s="59"/>
      <c r="CJ12" s="63"/>
      <c r="CK12" s="65"/>
      <c r="CL12" s="65"/>
      <c r="CM12" s="66"/>
    </row>
    <row r="13" spans="1:91" ht="21.75" customHeight="1">
      <c r="A13" s="55" t="s">
        <v>68</v>
      </c>
      <c r="B13" s="55">
        <v>53</v>
      </c>
      <c r="C13" s="50">
        <f ca="1" t="shared" si="0"/>
        <v>5</v>
      </c>
      <c r="D13" s="56" t="s">
        <v>196</v>
      </c>
      <c r="E13" s="55" t="s">
        <v>5</v>
      </c>
      <c r="F13" s="55">
        <v>78</v>
      </c>
      <c r="G13" s="192" t="s">
        <v>197</v>
      </c>
      <c r="H13" s="59"/>
      <c r="I13" s="59"/>
      <c r="J13" s="58" t="s">
        <v>75</v>
      </c>
      <c r="K13" s="59"/>
      <c r="L13" s="58" t="s">
        <v>71</v>
      </c>
      <c r="M13" s="59"/>
      <c r="N13" s="59"/>
      <c r="O13" s="58" t="s">
        <v>72</v>
      </c>
      <c r="P13" s="59"/>
      <c r="Q13" s="59"/>
      <c r="R13" s="59"/>
      <c r="S13" s="59"/>
      <c r="T13" s="58"/>
      <c r="U13" s="59"/>
      <c r="V13" s="59"/>
      <c r="W13" s="59"/>
      <c r="X13" s="58" t="s">
        <v>72</v>
      </c>
      <c r="Y13" s="59"/>
      <c r="Z13" s="59"/>
      <c r="AA13" s="59"/>
      <c r="AB13" s="194"/>
      <c r="AC13" s="61"/>
      <c r="AD13" s="61"/>
      <c r="AE13" s="61"/>
      <c r="AF13" s="61"/>
      <c r="AG13" s="60"/>
      <c r="AH13" s="60"/>
      <c r="AI13" s="61"/>
      <c r="BC13" s="195" t="s">
        <v>71</v>
      </c>
      <c r="BD13" s="65"/>
      <c r="BE13" s="65"/>
      <c r="BF13" s="65"/>
      <c r="BG13" s="66"/>
      <c r="BI13" s="50">
        <f ca="1" t="shared" si="1"/>
        <v>5</v>
      </c>
      <c r="BJ13" s="56" t="str">
        <f t="shared" si="2"/>
        <v>BIDAUD Jeremy</v>
      </c>
      <c r="BK13" s="56" t="str">
        <f t="shared" si="2"/>
        <v>1</v>
      </c>
      <c r="BL13" s="56">
        <f t="shared" si="2"/>
        <v>78</v>
      </c>
      <c r="BM13" s="56" t="str">
        <f t="shared" si="2"/>
        <v>JUDO CLUB RENAZE</v>
      </c>
      <c r="BN13" s="59"/>
      <c r="BO13" s="59"/>
      <c r="BP13" s="58"/>
      <c r="BQ13" s="59"/>
      <c r="BR13" s="58"/>
      <c r="BS13" s="59"/>
      <c r="BT13" s="59"/>
      <c r="BU13" s="58"/>
      <c r="BV13" s="59"/>
      <c r="BW13" s="59"/>
      <c r="BX13" s="59"/>
      <c r="BY13" s="59"/>
      <c r="BZ13" s="58"/>
      <c r="CA13" s="59"/>
      <c r="CB13" s="59"/>
      <c r="CC13" s="59"/>
      <c r="CD13" s="58"/>
      <c r="CE13" s="59"/>
      <c r="CF13" s="59"/>
      <c r="CG13" s="59"/>
      <c r="CJ13" s="195"/>
      <c r="CK13" s="65"/>
      <c r="CL13" s="65"/>
      <c r="CM13" s="66"/>
    </row>
    <row r="14" spans="1:91" ht="21.75" customHeight="1">
      <c r="A14" s="55" t="s">
        <v>68</v>
      </c>
      <c r="B14" s="55">
        <v>85</v>
      </c>
      <c r="C14" s="50">
        <f ca="1" t="shared" si="0"/>
        <v>6</v>
      </c>
      <c r="D14" s="67" t="s">
        <v>198</v>
      </c>
      <c r="E14" s="55" t="s">
        <v>98</v>
      </c>
      <c r="F14" s="55">
        <v>78</v>
      </c>
      <c r="G14" s="192" t="s">
        <v>199</v>
      </c>
      <c r="H14" s="59"/>
      <c r="I14" s="59"/>
      <c r="J14" s="59"/>
      <c r="K14" s="58" t="s">
        <v>71</v>
      </c>
      <c r="L14" s="59"/>
      <c r="M14" s="58" t="s">
        <v>85</v>
      </c>
      <c r="N14" s="59"/>
      <c r="O14" s="59"/>
      <c r="P14" s="59"/>
      <c r="Q14" s="58" t="s">
        <v>76</v>
      </c>
      <c r="R14" s="59"/>
      <c r="S14" s="59"/>
      <c r="T14" s="59"/>
      <c r="U14" s="59"/>
      <c r="V14" s="59"/>
      <c r="W14" s="59"/>
      <c r="X14" s="59"/>
      <c r="Y14" s="58" t="s">
        <v>72</v>
      </c>
      <c r="Z14" s="59"/>
      <c r="AA14" s="58"/>
      <c r="AB14" s="194"/>
      <c r="AC14" s="61"/>
      <c r="AD14" s="61"/>
      <c r="AE14" s="61"/>
      <c r="AF14" s="60"/>
      <c r="AG14" s="60"/>
      <c r="AH14" s="61"/>
      <c r="AI14" s="61"/>
      <c r="BC14" s="63"/>
      <c r="BD14" s="65"/>
      <c r="BE14" s="65"/>
      <c r="BF14" s="65"/>
      <c r="BG14" s="66"/>
      <c r="BI14" s="50">
        <f ca="1" t="shared" si="1"/>
        <v>6</v>
      </c>
      <c r="BJ14" s="56" t="str">
        <f t="shared" si="2"/>
        <v>CASSES Jean-Eudes</v>
      </c>
      <c r="BK14" s="56" t="str">
        <f t="shared" si="2"/>
        <v>2</v>
      </c>
      <c r="BL14" s="56">
        <f t="shared" si="2"/>
        <v>78</v>
      </c>
      <c r="BM14" s="56" t="str">
        <f t="shared" si="2"/>
        <v>UNION JUDO LITTORAL VENDEE</v>
      </c>
      <c r="BN14" s="59"/>
      <c r="BO14" s="59"/>
      <c r="BP14" s="59"/>
      <c r="BQ14" s="58"/>
      <c r="BR14" s="59"/>
      <c r="BS14" s="58"/>
      <c r="BT14" s="59"/>
      <c r="BU14" s="59"/>
      <c r="BV14" s="59"/>
      <c r="BW14" s="58"/>
      <c r="BX14" s="59"/>
      <c r="BY14" s="59"/>
      <c r="BZ14" s="59"/>
      <c r="CA14" s="59"/>
      <c r="CB14" s="59"/>
      <c r="CC14" s="59"/>
      <c r="CD14" s="59"/>
      <c r="CE14" s="58"/>
      <c r="CF14" s="59"/>
      <c r="CG14" s="58"/>
      <c r="CJ14" s="63"/>
      <c r="CK14" s="65"/>
      <c r="CL14" s="65"/>
      <c r="CM14" s="66"/>
    </row>
    <row r="15" spans="1:91" s="199" customFormat="1" ht="21.75" customHeight="1">
      <c r="A15" s="55" t="s">
        <v>68</v>
      </c>
      <c r="B15" s="55">
        <v>44</v>
      </c>
      <c r="C15" s="50">
        <f ca="1" t="shared" si="0"/>
        <v>7</v>
      </c>
      <c r="D15" s="67" t="s">
        <v>200</v>
      </c>
      <c r="E15" s="55" t="s">
        <v>5</v>
      </c>
      <c r="F15" s="55">
        <v>79</v>
      </c>
      <c r="G15" s="192" t="s">
        <v>201</v>
      </c>
      <c r="H15" s="59"/>
      <c r="I15" s="59"/>
      <c r="J15" s="59"/>
      <c r="K15" s="59"/>
      <c r="L15" s="59"/>
      <c r="M15" s="59"/>
      <c r="N15" s="59"/>
      <c r="O15" s="59"/>
      <c r="P15" s="58" t="s">
        <v>103</v>
      </c>
      <c r="Q15" s="59"/>
      <c r="R15" s="59"/>
      <c r="S15" s="58" t="s">
        <v>72</v>
      </c>
      <c r="T15" s="59"/>
      <c r="U15" s="58"/>
      <c r="V15" s="59"/>
      <c r="W15" s="58" t="s">
        <v>135</v>
      </c>
      <c r="X15" s="59"/>
      <c r="Y15" s="59"/>
      <c r="Z15" s="59"/>
      <c r="AA15" s="58"/>
      <c r="AB15" s="196"/>
      <c r="AC15" s="197"/>
      <c r="AD15" s="197"/>
      <c r="AE15" s="197"/>
      <c r="AF15" s="197"/>
      <c r="AG15" s="197"/>
      <c r="AH15" s="198"/>
      <c r="AI15" s="198"/>
      <c r="BC15" s="63"/>
      <c r="BD15" s="200"/>
      <c r="BE15" s="65"/>
      <c r="BF15" s="201"/>
      <c r="BG15" s="202"/>
      <c r="BI15" s="50">
        <f ca="1" t="shared" si="1"/>
        <v>7</v>
      </c>
      <c r="BJ15" s="56" t="str">
        <f t="shared" si="2"/>
        <v>SACQUIN Antoine</v>
      </c>
      <c r="BK15" s="56" t="str">
        <f t="shared" si="2"/>
        <v>1</v>
      </c>
      <c r="BL15" s="56">
        <f t="shared" si="2"/>
        <v>79</v>
      </c>
      <c r="BM15" s="56" t="str">
        <f t="shared" si="2"/>
        <v>JUDO CLUB SAUTRON</v>
      </c>
      <c r="BN15" s="59"/>
      <c r="BO15" s="59"/>
      <c r="BP15" s="59"/>
      <c r="BQ15" s="59"/>
      <c r="BR15" s="59"/>
      <c r="BS15" s="59"/>
      <c r="BT15" s="59"/>
      <c r="BU15" s="59"/>
      <c r="BV15" s="58"/>
      <c r="BW15" s="59"/>
      <c r="BX15" s="59"/>
      <c r="BY15" s="58"/>
      <c r="BZ15" s="59"/>
      <c r="CA15" s="58"/>
      <c r="CB15" s="59"/>
      <c r="CC15" s="58"/>
      <c r="CD15" s="59"/>
      <c r="CE15" s="59"/>
      <c r="CF15" s="59"/>
      <c r="CG15" s="58"/>
      <c r="CJ15" s="63"/>
      <c r="CK15" s="200"/>
      <c r="CL15" s="65"/>
      <c r="CM15" s="202"/>
    </row>
    <row r="16" spans="1:91" ht="21.75" customHeight="1" thickBot="1">
      <c r="A16" s="55" t="s">
        <v>68</v>
      </c>
      <c r="B16" s="55">
        <v>44</v>
      </c>
      <c r="C16" s="50">
        <f ca="1" t="shared" si="0"/>
        <v>8</v>
      </c>
      <c r="D16" s="67" t="s">
        <v>202</v>
      </c>
      <c r="E16" s="55" t="s">
        <v>5</v>
      </c>
      <c r="F16" s="55">
        <v>80</v>
      </c>
      <c r="G16" s="192" t="s">
        <v>203</v>
      </c>
      <c r="H16" s="59"/>
      <c r="I16" s="59"/>
      <c r="J16" s="59"/>
      <c r="K16" s="58" t="s">
        <v>72</v>
      </c>
      <c r="L16" s="59"/>
      <c r="M16" s="59"/>
      <c r="N16" s="58"/>
      <c r="O16" s="59"/>
      <c r="P16" s="59"/>
      <c r="Q16" s="59"/>
      <c r="R16" s="59"/>
      <c r="S16" s="59"/>
      <c r="T16" s="58"/>
      <c r="U16" s="59"/>
      <c r="V16" s="58"/>
      <c r="W16" s="59"/>
      <c r="X16" s="59"/>
      <c r="Y16" s="59"/>
      <c r="Z16" s="58"/>
      <c r="AA16" s="59"/>
      <c r="AB16" s="194"/>
      <c r="AC16" s="61"/>
      <c r="AD16" s="60"/>
      <c r="AE16" s="61"/>
      <c r="AF16" s="61"/>
      <c r="AG16" s="61"/>
      <c r="AH16" s="61"/>
      <c r="AI16" s="60"/>
      <c r="BC16" s="68"/>
      <c r="BD16" s="203"/>
      <c r="BE16" s="69"/>
      <c r="BF16" s="69"/>
      <c r="BG16" s="70"/>
      <c r="BI16" s="50">
        <f ca="1" t="shared" si="1"/>
        <v>8</v>
      </c>
      <c r="BJ16" s="56" t="str">
        <f t="shared" si="2"/>
        <v>BERNARD Sylvain</v>
      </c>
      <c r="BK16" s="56" t="str">
        <f t="shared" si="2"/>
        <v>1</v>
      </c>
      <c r="BL16" s="56">
        <f t="shared" si="2"/>
        <v>80</v>
      </c>
      <c r="BM16" s="56" t="str">
        <f t="shared" si="2"/>
        <v>DOJO NANTAIS</v>
      </c>
      <c r="BN16" s="59"/>
      <c r="BO16" s="59"/>
      <c r="BP16" s="59"/>
      <c r="BQ16" s="58"/>
      <c r="BR16" s="59"/>
      <c r="BS16" s="59"/>
      <c r="BT16" s="58"/>
      <c r="BU16" s="59"/>
      <c r="BV16" s="59"/>
      <c r="BW16" s="59"/>
      <c r="BX16" s="59"/>
      <c r="BY16" s="59"/>
      <c r="BZ16" s="58"/>
      <c r="CA16" s="59"/>
      <c r="CB16" s="58"/>
      <c r="CC16" s="59"/>
      <c r="CD16" s="59"/>
      <c r="CE16" s="59"/>
      <c r="CF16" s="58"/>
      <c r="CG16" s="59"/>
      <c r="CJ16" s="68"/>
      <c r="CK16" s="203"/>
      <c r="CL16" s="69"/>
      <c r="CM16" s="70"/>
    </row>
    <row r="17" spans="4:88" ht="18.75" customHeight="1" thickBot="1">
      <c r="D17" s="72"/>
      <c r="E17" s="72"/>
      <c r="F17" s="72"/>
      <c r="G17" s="72"/>
      <c r="H17" s="62"/>
      <c r="I17" s="62"/>
      <c r="J17" s="62"/>
      <c r="K17" s="62"/>
      <c r="L17" s="62"/>
      <c r="M17" s="73" t="s">
        <v>104</v>
      </c>
      <c r="N17" s="73"/>
      <c r="O17" s="204"/>
      <c r="P17" s="204"/>
      <c r="Q17" s="62"/>
      <c r="R17" s="62"/>
      <c r="S17" s="62"/>
      <c r="T17" s="62"/>
      <c r="BC17" s="205"/>
      <c r="BI17" s="71"/>
      <c r="BJ17" s="72"/>
      <c r="BK17" s="72"/>
      <c r="BL17" s="72"/>
      <c r="BM17" s="72"/>
      <c r="BN17" s="62"/>
      <c r="BO17" s="62"/>
      <c r="BP17" s="62"/>
      <c r="BQ17" s="62"/>
      <c r="BR17" s="62"/>
      <c r="BS17" s="73" t="s">
        <v>104</v>
      </c>
      <c r="BT17" s="73"/>
      <c r="BU17" s="73" t="s">
        <v>105</v>
      </c>
      <c r="BV17" s="73"/>
      <c r="BW17" s="73"/>
      <c r="BX17" s="73"/>
      <c r="BY17" s="62"/>
      <c r="BZ17" s="62"/>
      <c r="CJ17" s="205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7" t="s">
        <v>17</v>
      </c>
      <c r="E18" s="77" t="s">
        <v>18</v>
      </c>
      <c r="F18" s="206" t="s">
        <v>106</v>
      </c>
      <c r="G18" s="207" t="s">
        <v>20</v>
      </c>
      <c r="H18" s="79" t="s">
        <v>107</v>
      </c>
      <c r="I18" s="80" t="s">
        <v>108</v>
      </c>
      <c r="J18" s="80" t="s">
        <v>109</v>
      </c>
      <c r="K18" s="80" t="s">
        <v>110</v>
      </c>
      <c r="L18" s="81" t="s">
        <v>111</v>
      </c>
      <c r="M18" s="79" t="s">
        <v>112</v>
      </c>
      <c r="N18" s="208" t="s">
        <v>113</v>
      </c>
      <c r="O18" s="209" t="s">
        <v>116</v>
      </c>
      <c r="P18" s="210"/>
      <c r="Q18" s="211" t="s">
        <v>117</v>
      </c>
      <c r="R18" s="212" t="s">
        <v>118</v>
      </c>
      <c r="S18" s="89"/>
      <c r="T18" s="62"/>
      <c r="U18" s="213" t="s">
        <v>119</v>
      </c>
      <c r="V18" s="214"/>
      <c r="W18" s="214"/>
      <c r="X18" s="215"/>
      <c r="Y18" s="216"/>
      <c r="Z18" s="216"/>
      <c r="AA18" s="216"/>
      <c r="BC18" s="79" t="s">
        <v>120</v>
      </c>
      <c r="BD18" s="80" t="s">
        <v>121</v>
      </c>
      <c r="BE18" s="80" t="s">
        <v>122</v>
      </c>
      <c r="BF18" s="80" t="s">
        <v>123</v>
      </c>
      <c r="BG18" s="81" t="s">
        <v>124</v>
      </c>
      <c r="BI18" s="41" t="s">
        <v>16</v>
      </c>
      <c r="BJ18" s="77" t="s">
        <v>17</v>
      </c>
      <c r="BK18" s="77" t="s">
        <v>18</v>
      </c>
      <c r="BL18" s="206" t="s">
        <v>106</v>
      </c>
      <c r="BM18" s="207" t="s">
        <v>20</v>
      </c>
      <c r="BN18" s="79" t="s">
        <v>107</v>
      </c>
      <c r="BO18" s="80" t="s">
        <v>108</v>
      </c>
      <c r="BP18" s="80" t="s">
        <v>109</v>
      </c>
      <c r="BQ18" s="80" t="s">
        <v>110</v>
      </c>
      <c r="BR18" s="81" t="s">
        <v>111</v>
      </c>
      <c r="BS18" s="79" t="s">
        <v>112</v>
      </c>
      <c r="BT18" s="208" t="s">
        <v>113</v>
      </c>
      <c r="BU18" s="79" t="s">
        <v>120</v>
      </c>
      <c r="BV18" s="80" t="s">
        <v>121</v>
      </c>
      <c r="BW18" s="80" t="s">
        <v>122</v>
      </c>
      <c r="BX18" s="81" t="s">
        <v>123</v>
      </c>
      <c r="BY18" s="209" t="s">
        <v>116</v>
      </c>
      <c r="BZ18" s="210"/>
      <c r="CA18" s="211" t="s">
        <v>117</v>
      </c>
      <c r="CB18" s="212" t="s">
        <v>118</v>
      </c>
      <c r="CC18" s="89"/>
      <c r="CD18" s="62"/>
      <c r="CE18" s="213" t="s">
        <v>119</v>
      </c>
      <c r="CF18" s="214"/>
      <c r="CG18" s="214"/>
      <c r="CH18" s="215"/>
      <c r="CI18" s="217"/>
      <c r="CJ18" s="37"/>
      <c r="CK18" s="39"/>
    </row>
    <row r="19" spans="1:89" ht="21.75" customHeight="1">
      <c r="A19" s="55" t="str">
        <f aca="true" ca="1" t="shared" si="3" ref="A19:B26">OFFSET(A19,-10,0)</f>
        <v>PDL</v>
      </c>
      <c r="B19" s="55">
        <f ca="1" t="shared" si="3"/>
        <v>85</v>
      </c>
      <c r="C19" s="40">
        <v>1</v>
      </c>
      <c r="D19" s="117" t="str">
        <f aca="true" ca="1" t="shared" si="4" ref="D19:E26">OFFSET(D19,-10,0)</f>
        <v>CHUSSEAU Antoine</v>
      </c>
      <c r="E19" s="55" t="str">
        <f ca="1" t="shared" si="4"/>
        <v>1</v>
      </c>
      <c r="F19" s="55">
        <v>51</v>
      </c>
      <c r="G19" s="55" t="str">
        <f aca="true" ca="1" t="shared" si="5" ref="G19:G26">OFFSET(G19,-10,0)</f>
        <v>JUDO 85</v>
      </c>
      <c r="H19" s="118">
        <v>10</v>
      </c>
      <c r="I19" s="119">
        <v>10</v>
      </c>
      <c r="J19" s="119">
        <v>0</v>
      </c>
      <c r="K19" s="119">
        <v>10</v>
      </c>
      <c r="L19" s="120" t="str">
        <f>IF(M19&lt;&gt;"","-","")</f>
        <v>-</v>
      </c>
      <c r="M19" s="99">
        <v>10</v>
      </c>
      <c r="N19" s="104"/>
      <c r="O19" s="218">
        <f aca="true" t="shared" si="6" ref="O19:O26">SUM(H19:N19,BC19:BG19)</f>
        <v>40</v>
      </c>
      <c r="P19" s="106"/>
      <c r="Q19" s="219"/>
      <c r="R19" s="88">
        <f aca="true" ca="1" t="shared" si="7" ref="R19:R26">SUM(OFFSET(R19,0,-12),OFFSET(R19,0,-3))</f>
        <v>91</v>
      </c>
      <c r="S19" s="89"/>
      <c r="T19" s="62"/>
      <c r="U19" s="220" t="s">
        <v>46</v>
      </c>
      <c r="V19" s="221" t="s">
        <v>21</v>
      </c>
      <c r="W19" s="222" t="s">
        <v>38</v>
      </c>
      <c r="X19" s="223" t="s">
        <v>58</v>
      </c>
      <c r="Y19" s="94"/>
      <c r="Z19" s="158"/>
      <c r="AA19" s="224"/>
      <c r="BC19" s="118"/>
      <c r="BD19" s="119"/>
      <c r="BE19" s="119"/>
      <c r="BF19" s="119"/>
      <c r="BG19" s="120"/>
      <c r="BI19" s="40">
        <v>1</v>
      </c>
      <c r="BJ19" s="55" t="str">
        <f aca="true" t="shared" si="8" ref="BJ19:BM26">D19</f>
        <v>CHUSSEAU Antoine</v>
      </c>
      <c r="BK19" s="55" t="str">
        <f t="shared" si="8"/>
        <v>1</v>
      </c>
      <c r="BL19" s="55">
        <f t="shared" si="8"/>
        <v>51</v>
      </c>
      <c r="BM19" s="55" t="str">
        <f t="shared" si="8"/>
        <v>JUDO 85</v>
      </c>
      <c r="BN19" s="118"/>
      <c r="BO19" s="119"/>
      <c r="BP19" s="119"/>
      <c r="BQ19" s="119"/>
      <c r="BR19" s="120"/>
      <c r="BS19" s="99"/>
      <c r="BT19" s="104"/>
      <c r="BU19" s="99"/>
      <c r="BV19" s="100"/>
      <c r="BW19" s="100"/>
      <c r="BX19" s="101"/>
      <c r="BY19" s="218">
        <f aca="true" t="shared" si="9" ref="BY19:BY26">SUM(BN19:BT19,DF19:DJ19)</f>
        <v>0</v>
      </c>
      <c r="BZ19" s="106"/>
      <c r="CA19" s="219"/>
      <c r="CB19" s="88">
        <f aca="true" ca="1" t="shared" si="10" ref="CB19:CB26">SUM(OFFSET(CB19,0,-12),OFFSET(CB19,0,-3))</f>
        <v>0</v>
      </c>
      <c r="CC19" s="89"/>
      <c r="CD19" s="62"/>
      <c r="CE19" s="187" t="s">
        <v>46</v>
      </c>
      <c r="CF19" s="188" t="s">
        <v>21</v>
      </c>
      <c r="CG19" s="188" t="s">
        <v>38</v>
      </c>
      <c r="CH19" s="189" t="s">
        <v>58</v>
      </c>
      <c r="CI19" s="94"/>
      <c r="CJ19" s="99"/>
      <c r="CK19" s="101"/>
    </row>
    <row r="20" spans="1:89" ht="21.75" customHeight="1" thickBot="1">
      <c r="A20" s="55" t="str">
        <f ca="1" t="shared" si="3"/>
        <v>PDL</v>
      </c>
      <c r="B20" s="55">
        <f ca="1" t="shared" si="3"/>
        <v>44</v>
      </c>
      <c r="C20" s="40">
        <v>2</v>
      </c>
      <c r="D20" s="117" t="str">
        <f ca="1" t="shared" si="4"/>
        <v>HEGRON Adrien</v>
      </c>
      <c r="E20" s="55" t="str">
        <f ca="1" t="shared" si="4"/>
        <v>1</v>
      </c>
      <c r="F20" s="55">
        <v>0</v>
      </c>
      <c r="G20" s="55" t="str">
        <f ca="1" t="shared" si="5"/>
        <v>FJEP AL LE PELLERIN</v>
      </c>
      <c r="H20" s="118">
        <v>10</v>
      </c>
      <c r="I20" s="119">
        <v>0</v>
      </c>
      <c r="J20" s="119">
        <v>0</v>
      </c>
      <c r="K20" s="119">
        <v>0</v>
      </c>
      <c r="L20" s="120">
        <v>0</v>
      </c>
      <c r="M20" s="118"/>
      <c r="N20" s="123"/>
      <c r="O20" s="225">
        <f t="shared" si="6"/>
        <v>10</v>
      </c>
      <c r="P20" s="125"/>
      <c r="Q20" s="219"/>
      <c r="R20" s="88">
        <f ca="1" t="shared" si="7"/>
        <v>10</v>
      </c>
      <c r="S20" s="89"/>
      <c r="T20" s="62"/>
      <c r="U20" s="132" t="s">
        <v>52</v>
      </c>
      <c r="V20" s="226" t="s">
        <v>54</v>
      </c>
      <c r="W20" s="226" t="s">
        <v>55</v>
      </c>
      <c r="X20" s="134" t="s">
        <v>64</v>
      </c>
      <c r="Y20" s="94"/>
      <c r="Z20" s="224"/>
      <c r="AA20" s="224"/>
      <c r="BC20" s="118"/>
      <c r="BD20" s="119"/>
      <c r="BE20" s="119"/>
      <c r="BF20" s="119"/>
      <c r="BG20" s="120"/>
      <c r="BI20" s="40">
        <v>2</v>
      </c>
      <c r="BJ20" s="55" t="str">
        <f t="shared" si="8"/>
        <v>HEGRON Adrien</v>
      </c>
      <c r="BK20" s="55" t="str">
        <f t="shared" si="8"/>
        <v>1</v>
      </c>
      <c r="BL20" s="55">
        <f t="shared" si="8"/>
        <v>0</v>
      </c>
      <c r="BM20" s="55" t="str">
        <f t="shared" si="8"/>
        <v>FJEP AL LE PELLERIN</v>
      </c>
      <c r="BN20" s="118"/>
      <c r="BO20" s="119"/>
      <c r="BP20" s="119"/>
      <c r="BQ20" s="119"/>
      <c r="BR20" s="120"/>
      <c r="BS20" s="118"/>
      <c r="BT20" s="123"/>
      <c r="BU20" s="118"/>
      <c r="BV20" s="119"/>
      <c r="BW20" s="119"/>
      <c r="BX20" s="120"/>
      <c r="BY20" s="225">
        <f t="shared" si="9"/>
        <v>0</v>
      </c>
      <c r="BZ20" s="125"/>
      <c r="CA20" s="219"/>
      <c r="CB20" s="88">
        <f ca="1" t="shared" si="10"/>
        <v>0</v>
      </c>
      <c r="CC20" s="89"/>
      <c r="CD20" s="62"/>
      <c r="CE20" s="227" t="s">
        <v>52</v>
      </c>
      <c r="CF20" s="228" t="s">
        <v>54</v>
      </c>
      <c r="CG20" s="228" t="s">
        <v>55</v>
      </c>
      <c r="CH20" s="229" t="s">
        <v>64</v>
      </c>
      <c r="CI20" s="94"/>
      <c r="CJ20" s="118"/>
      <c r="CK20" s="120"/>
    </row>
    <row r="21" spans="1:89" ht="21.75" customHeight="1">
      <c r="A21" s="55" t="str">
        <f ca="1" t="shared" si="3"/>
        <v>PDL</v>
      </c>
      <c r="B21" s="55">
        <f ca="1" t="shared" si="3"/>
        <v>72</v>
      </c>
      <c r="C21" s="40">
        <v>3</v>
      </c>
      <c r="D21" s="117" t="str">
        <f ca="1" t="shared" si="4"/>
        <v>MINIER J-Baptiste</v>
      </c>
      <c r="E21" s="55" t="str">
        <f ca="1" t="shared" si="4"/>
        <v>2</v>
      </c>
      <c r="F21" s="55">
        <v>60</v>
      </c>
      <c r="G21" s="55" t="str">
        <f ca="1" t="shared" si="5"/>
        <v>AS NEUVILLE</v>
      </c>
      <c r="H21" s="118">
        <v>0</v>
      </c>
      <c r="I21" s="119">
        <v>0</v>
      </c>
      <c r="J21" s="119">
        <v>0</v>
      </c>
      <c r="K21" s="119">
        <v>0</v>
      </c>
      <c r="L21" s="120" t="str">
        <f aca="true" t="shared" si="11" ref="L21:L26">IF(M21&lt;&gt;"","-","")</f>
        <v>-</v>
      </c>
      <c r="M21" s="118">
        <v>0</v>
      </c>
      <c r="N21" s="123"/>
      <c r="O21" s="225">
        <f t="shared" si="6"/>
        <v>0</v>
      </c>
      <c r="P21" s="125"/>
      <c r="Q21" s="219"/>
      <c r="R21" s="88">
        <f ca="1" t="shared" si="7"/>
        <v>60</v>
      </c>
      <c r="S21" s="89"/>
      <c r="T21" s="62"/>
      <c r="U21" s="94"/>
      <c r="V21" s="94"/>
      <c r="W21" s="230"/>
      <c r="X21" s="94"/>
      <c r="Y21" s="230"/>
      <c r="Z21" s="230"/>
      <c r="AA21" s="224"/>
      <c r="BC21" s="118"/>
      <c r="BD21" s="119"/>
      <c r="BE21" s="119"/>
      <c r="BF21" s="119"/>
      <c r="BG21" s="120"/>
      <c r="BI21" s="40">
        <v>3</v>
      </c>
      <c r="BJ21" s="55" t="str">
        <f t="shared" si="8"/>
        <v>MINIER J-Baptiste</v>
      </c>
      <c r="BK21" s="55" t="str">
        <f t="shared" si="8"/>
        <v>2</v>
      </c>
      <c r="BL21" s="55">
        <f t="shared" si="8"/>
        <v>60</v>
      </c>
      <c r="BM21" s="55" t="str">
        <f t="shared" si="8"/>
        <v>AS NEUVILLE</v>
      </c>
      <c r="BN21" s="118"/>
      <c r="BO21" s="119"/>
      <c r="BP21" s="119"/>
      <c r="BQ21" s="119"/>
      <c r="BR21" s="120"/>
      <c r="BS21" s="118"/>
      <c r="BT21" s="123"/>
      <c r="BU21" s="118"/>
      <c r="BV21" s="119"/>
      <c r="BW21" s="119"/>
      <c r="BX21" s="120"/>
      <c r="BY21" s="225">
        <f t="shared" si="9"/>
        <v>0</v>
      </c>
      <c r="BZ21" s="125"/>
      <c r="CA21" s="219"/>
      <c r="CB21" s="88">
        <f ca="1" t="shared" si="10"/>
        <v>0</v>
      </c>
      <c r="CC21" s="89"/>
      <c r="CD21" s="62"/>
      <c r="CE21" s="138"/>
      <c r="CF21" s="94"/>
      <c r="CG21" s="230"/>
      <c r="CH21" s="94"/>
      <c r="CI21" s="230"/>
      <c r="CJ21" s="118"/>
      <c r="CK21" s="120"/>
    </row>
    <row r="22" spans="1:89" ht="21.75" customHeight="1">
      <c r="A22" s="55" t="str">
        <f ca="1" t="shared" si="3"/>
        <v>BRE</v>
      </c>
      <c r="B22" s="55">
        <f ca="1" t="shared" si="3"/>
        <v>35</v>
      </c>
      <c r="C22" s="40">
        <v>4</v>
      </c>
      <c r="D22" s="117" t="str">
        <f ca="1" t="shared" si="4"/>
        <v>MORNET Guillaume</v>
      </c>
      <c r="E22" s="55" t="str">
        <f ca="1" t="shared" si="4"/>
        <v>2</v>
      </c>
      <c r="F22" s="55">
        <v>110</v>
      </c>
      <c r="G22" s="55" t="str">
        <f ca="1" t="shared" si="5"/>
        <v>C.P.B. RENNES</v>
      </c>
      <c r="H22" s="118">
        <v>0</v>
      </c>
      <c r="I22" s="119">
        <v>7</v>
      </c>
      <c r="J22" s="119">
        <v>10</v>
      </c>
      <c r="K22" s="119" t="str">
        <f>IF(M22&lt;&gt;"","-","")</f>
        <v>-</v>
      </c>
      <c r="L22" s="120" t="str">
        <f t="shared" si="11"/>
        <v>-</v>
      </c>
      <c r="M22" s="118" t="s">
        <v>125</v>
      </c>
      <c r="N22" s="123"/>
      <c r="O22" s="225">
        <f t="shared" si="6"/>
        <v>17</v>
      </c>
      <c r="P22" s="125"/>
      <c r="Q22" s="219"/>
      <c r="R22" s="139">
        <f ca="1" t="shared" si="7"/>
        <v>127</v>
      </c>
      <c r="S22" s="89"/>
      <c r="T22" s="62"/>
      <c r="U22" s="94"/>
      <c r="V22" s="94"/>
      <c r="W22" s="230"/>
      <c r="X22" s="94"/>
      <c r="Y22" s="230"/>
      <c r="Z22" s="230"/>
      <c r="AA22" s="224"/>
      <c r="BC22" s="118"/>
      <c r="BD22" s="119"/>
      <c r="BE22" s="119"/>
      <c r="BF22" s="119"/>
      <c r="BG22" s="120"/>
      <c r="BI22" s="40">
        <v>4</v>
      </c>
      <c r="BJ22" s="55" t="str">
        <f t="shared" si="8"/>
        <v>MORNET Guillaume</v>
      </c>
      <c r="BK22" s="55" t="str">
        <f t="shared" si="8"/>
        <v>2</v>
      </c>
      <c r="BL22" s="55">
        <f t="shared" si="8"/>
        <v>110</v>
      </c>
      <c r="BM22" s="55" t="str">
        <f t="shared" si="8"/>
        <v>C.P.B. RENNES</v>
      </c>
      <c r="BN22" s="118"/>
      <c r="BO22" s="119"/>
      <c r="BP22" s="119"/>
      <c r="BQ22" s="119"/>
      <c r="BR22" s="120"/>
      <c r="BS22" s="118"/>
      <c r="BT22" s="123"/>
      <c r="BU22" s="118"/>
      <c r="BV22" s="119"/>
      <c r="BW22" s="119"/>
      <c r="BX22" s="120"/>
      <c r="BY22" s="225">
        <f t="shared" si="9"/>
        <v>0</v>
      </c>
      <c r="BZ22" s="125"/>
      <c r="CA22" s="219"/>
      <c r="CB22" s="88">
        <f ca="1" t="shared" si="10"/>
        <v>0</v>
      </c>
      <c r="CC22" s="89"/>
      <c r="CD22" s="62"/>
      <c r="CE22" s="138"/>
      <c r="CF22" s="94"/>
      <c r="CG22" s="230"/>
      <c r="CH22" s="94"/>
      <c r="CI22" s="230"/>
      <c r="CJ22" s="118"/>
      <c r="CK22" s="120"/>
    </row>
    <row r="23" spans="1:89" ht="21.75" customHeight="1">
      <c r="A23" s="55" t="str">
        <f ca="1" t="shared" si="3"/>
        <v>PDL</v>
      </c>
      <c r="B23" s="55">
        <f ca="1" t="shared" si="3"/>
        <v>53</v>
      </c>
      <c r="C23" s="40">
        <v>5</v>
      </c>
      <c r="D23" s="55" t="str">
        <f ca="1" t="shared" si="4"/>
        <v>BIDAUD Jeremy</v>
      </c>
      <c r="E23" s="55" t="str">
        <f ca="1" t="shared" si="4"/>
        <v>1</v>
      </c>
      <c r="F23" s="55">
        <v>70</v>
      </c>
      <c r="G23" s="55" t="str">
        <f ca="1" t="shared" si="5"/>
        <v>JUDO CLUB RENAZE</v>
      </c>
      <c r="H23" s="118">
        <v>0</v>
      </c>
      <c r="I23" s="119">
        <v>0</v>
      </c>
      <c r="J23" s="119">
        <v>10</v>
      </c>
      <c r="K23" s="119">
        <v>10</v>
      </c>
      <c r="L23" s="120">
        <f t="shared" si="11"/>
      </c>
      <c r="M23" s="118"/>
      <c r="N23" s="123"/>
      <c r="O23" s="225">
        <f t="shared" si="6"/>
        <v>20</v>
      </c>
      <c r="P23" s="125"/>
      <c r="Q23" s="219"/>
      <c r="R23" s="88">
        <f ca="1" t="shared" si="7"/>
        <v>90</v>
      </c>
      <c r="S23" s="89"/>
      <c r="T23" s="62"/>
      <c r="U23" s="94"/>
      <c r="V23" s="94"/>
      <c r="W23" s="94"/>
      <c r="X23" s="94"/>
      <c r="Y23" s="94"/>
      <c r="Z23" s="224"/>
      <c r="AA23" s="224"/>
      <c r="BC23" s="118">
        <v>0</v>
      </c>
      <c r="BD23" s="119"/>
      <c r="BE23" s="119"/>
      <c r="BF23" s="119"/>
      <c r="BG23" s="120"/>
      <c r="BI23" s="40">
        <v>5</v>
      </c>
      <c r="BJ23" s="55" t="str">
        <f t="shared" si="8"/>
        <v>BIDAUD Jeremy</v>
      </c>
      <c r="BK23" s="55" t="str">
        <f t="shared" si="8"/>
        <v>1</v>
      </c>
      <c r="BL23" s="55">
        <f t="shared" si="8"/>
        <v>70</v>
      </c>
      <c r="BM23" s="55" t="str">
        <f t="shared" si="8"/>
        <v>JUDO CLUB RENAZE</v>
      </c>
      <c r="BN23" s="118"/>
      <c r="BO23" s="119"/>
      <c r="BP23" s="119"/>
      <c r="BQ23" s="119"/>
      <c r="BR23" s="120"/>
      <c r="BS23" s="118"/>
      <c r="BT23" s="123"/>
      <c r="BU23" s="118"/>
      <c r="BV23" s="119"/>
      <c r="BW23" s="119"/>
      <c r="BX23" s="120"/>
      <c r="BY23" s="225">
        <f t="shared" si="9"/>
        <v>0</v>
      </c>
      <c r="BZ23" s="125"/>
      <c r="CA23" s="219"/>
      <c r="CB23" s="88">
        <f ca="1" t="shared" si="10"/>
        <v>0</v>
      </c>
      <c r="CC23" s="89"/>
      <c r="CD23" s="62"/>
      <c r="CE23" s="138"/>
      <c r="CF23" s="94"/>
      <c r="CG23" s="94"/>
      <c r="CH23" s="94"/>
      <c r="CI23" s="94"/>
      <c r="CJ23" s="118"/>
      <c r="CK23" s="120"/>
    </row>
    <row r="24" spans="1:89" ht="21.75" customHeight="1">
      <c r="A24" s="55" t="str">
        <f ca="1" t="shared" si="3"/>
        <v>PDL</v>
      </c>
      <c r="B24" s="55">
        <f ca="1" t="shared" si="3"/>
        <v>85</v>
      </c>
      <c r="C24" s="40">
        <v>6</v>
      </c>
      <c r="D24" s="117" t="str">
        <f ca="1" t="shared" si="4"/>
        <v>CASSES Jean-Eudes</v>
      </c>
      <c r="E24" s="55" t="str">
        <f ca="1" t="shared" si="4"/>
        <v>2</v>
      </c>
      <c r="F24" s="55">
        <v>100</v>
      </c>
      <c r="G24" s="55" t="str">
        <f ca="1" t="shared" si="5"/>
        <v>UNION JUDO LITTORAL VENDEE</v>
      </c>
      <c r="H24" s="118">
        <v>0</v>
      </c>
      <c r="I24" s="119">
        <v>10</v>
      </c>
      <c r="J24" s="119">
        <v>0</v>
      </c>
      <c r="K24" s="119">
        <v>10</v>
      </c>
      <c r="L24" s="120" t="str">
        <f t="shared" si="11"/>
        <v>-</v>
      </c>
      <c r="M24" s="118" t="s">
        <v>125</v>
      </c>
      <c r="N24" s="123"/>
      <c r="O24" s="225">
        <f t="shared" si="6"/>
        <v>20</v>
      </c>
      <c r="P24" s="125"/>
      <c r="Q24" s="219"/>
      <c r="R24" s="139">
        <f ca="1" t="shared" si="7"/>
        <v>120</v>
      </c>
      <c r="S24" s="89"/>
      <c r="T24" s="62"/>
      <c r="U24" s="224"/>
      <c r="V24" s="224"/>
      <c r="W24" s="231"/>
      <c r="X24" s="94"/>
      <c r="Y24" s="231"/>
      <c r="Z24" s="224"/>
      <c r="AA24" s="224"/>
      <c r="BC24" s="118"/>
      <c r="BD24" s="119"/>
      <c r="BE24" s="119"/>
      <c r="BF24" s="119"/>
      <c r="BG24" s="120"/>
      <c r="BI24" s="40">
        <v>6</v>
      </c>
      <c r="BJ24" s="55" t="str">
        <f t="shared" si="8"/>
        <v>CASSES Jean-Eudes</v>
      </c>
      <c r="BK24" s="55" t="str">
        <f t="shared" si="8"/>
        <v>2</v>
      </c>
      <c r="BL24" s="55">
        <f t="shared" si="8"/>
        <v>100</v>
      </c>
      <c r="BM24" s="55" t="str">
        <f t="shared" si="8"/>
        <v>UNION JUDO LITTORAL VENDEE</v>
      </c>
      <c r="BN24" s="118"/>
      <c r="BO24" s="119"/>
      <c r="BP24" s="119"/>
      <c r="BQ24" s="119"/>
      <c r="BR24" s="120"/>
      <c r="BS24" s="118"/>
      <c r="BT24" s="123"/>
      <c r="BU24" s="118"/>
      <c r="BV24" s="119"/>
      <c r="BW24" s="119"/>
      <c r="BX24" s="120"/>
      <c r="BY24" s="225">
        <f t="shared" si="9"/>
        <v>0</v>
      </c>
      <c r="BZ24" s="125"/>
      <c r="CA24" s="219"/>
      <c r="CB24" s="88">
        <f ca="1" t="shared" si="10"/>
        <v>0</v>
      </c>
      <c r="CC24" s="89"/>
      <c r="CD24" s="62"/>
      <c r="CE24" s="232"/>
      <c r="CF24" s="224"/>
      <c r="CG24" s="231"/>
      <c r="CH24" s="94"/>
      <c r="CI24" s="231"/>
      <c r="CJ24" s="118"/>
      <c r="CK24" s="120"/>
    </row>
    <row r="25" spans="1:89" ht="21.75" customHeight="1">
      <c r="A25" s="55" t="str">
        <f ca="1" t="shared" si="3"/>
        <v>PDL</v>
      </c>
      <c r="B25" s="55">
        <f ca="1" t="shared" si="3"/>
        <v>44</v>
      </c>
      <c r="C25" s="40">
        <v>7</v>
      </c>
      <c r="D25" s="117" t="str">
        <f ca="1" t="shared" si="4"/>
        <v>SACQUIN Antoine</v>
      </c>
      <c r="E25" s="55" t="str">
        <f ca="1" t="shared" si="4"/>
        <v>1</v>
      </c>
      <c r="F25" s="55">
        <v>0</v>
      </c>
      <c r="G25" s="55" t="str">
        <f ca="1" t="shared" si="5"/>
        <v>JUDO CLUB SAUTRON</v>
      </c>
      <c r="H25" s="118">
        <v>10</v>
      </c>
      <c r="I25" s="119">
        <v>10</v>
      </c>
      <c r="J25" s="119">
        <v>0</v>
      </c>
      <c r="K25" s="119" t="str">
        <f>IF(M25&lt;&gt;"","-","")</f>
        <v>-</v>
      </c>
      <c r="L25" s="120" t="str">
        <f t="shared" si="11"/>
        <v>-</v>
      </c>
      <c r="M25" s="233" t="s">
        <v>158</v>
      </c>
      <c r="N25" s="234"/>
      <c r="O25" s="225">
        <f t="shared" si="6"/>
        <v>20</v>
      </c>
      <c r="P25" s="125"/>
      <c r="Q25" s="219"/>
      <c r="R25" s="88">
        <f ca="1" t="shared" si="7"/>
        <v>20</v>
      </c>
      <c r="S25" s="89"/>
      <c r="T25" s="62"/>
      <c r="U25" s="224"/>
      <c r="V25" s="224"/>
      <c r="W25" s="235"/>
      <c r="X25" s="94"/>
      <c r="Y25" s="235"/>
      <c r="Z25" s="224"/>
      <c r="AA25" s="224"/>
      <c r="BC25" s="118"/>
      <c r="BD25" s="119"/>
      <c r="BE25" s="119"/>
      <c r="BF25" s="119"/>
      <c r="BG25" s="120"/>
      <c r="BI25" s="40">
        <v>7</v>
      </c>
      <c r="BJ25" s="55" t="str">
        <f t="shared" si="8"/>
        <v>SACQUIN Antoine</v>
      </c>
      <c r="BK25" s="55" t="str">
        <f t="shared" si="8"/>
        <v>1</v>
      </c>
      <c r="BL25" s="55">
        <f t="shared" si="8"/>
        <v>0</v>
      </c>
      <c r="BM25" s="55" t="str">
        <f t="shared" si="8"/>
        <v>JUDO CLUB SAUTRON</v>
      </c>
      <c r="BN25" s="118"/>
      <c r="BO25" s="119"/>
      <c r="BP25" s="119"/>
      <c r="BQ25" s="119"/>
      <c r="BR25" s="120"/>
      <c r="BS25" s="233"/>
      <c r="BT25" s="234"/>
      <c r="BU25" s="118"/>
      <c r="BV25" s="119"/>
      <c r="BW25" s="119"/>
      <c r="BX25" s="120"/>
      <c r="BY25" s="225">
        <f t="shared" si="9"/>
        <v>0</v>
      </c>
      <c r="BZ25" s="125"/>
      <c r="CA25" s="219"/>
      <c r="CB25" s="88">
        <f ca="1" t="shared" si="10"/>
        <v>0</v>
      </c>
      <c r="CC25" s="89"/>
      <c r="CD25" s="62"/>
      <c r="CE25" s="232"/>
      <c r="CF25" s="224"/>
      <c r="CG25" s="235"/>
      <c r="CH25" s="94"/>
      <c r="CI25" s="235"/>
      <c r="CJ25" s="118"/>
      <c r="CK25" s="120"/>
    </row>
    <row r="26" spans="1:89" ht="21.75" customHeight="1" thickBot="1">
      <c r="A26" s="55" t="str">
        <f ca="1" t="shared" si="3"/>
        <v>PDL</v>
      </c>
      <c r="B26" s="55">
        <f ca="1" t="shared" si="3"/>
        <v>44</v>
      </c>
      <c r="C26" s="40">
        <v>8</v>
      </c>
      <c r="D26" s="117" t="str">
        <f ca="1" t="shared" si="4"/>
        <v>BERNARD Sylvain</v>
      </c>
      <c r="E26" s="55" t="str">
        <f ca="1" t="shared" si="4"/>
        <v>1</v>
      </c>
      <c r="F26" s="55">
        <v>90</v>
      </c>
      <c r="G26" s="55" t="str">
        <f ca="1" t="shared" si="5"/>
        <v>DOJO NANTAIS</v>
      </c>
      <c r="H26" s="141">
        <v>10</v>
      </c>
      <c r="I26" s="142" t="str">
        <f>IF(M26&lt;&gt;"","-","")</f>
        <v>-</v>
      </c>
      <c r="J26" s="142" t="str">
        <f>IF(M26&lt;&gt;"","-","")</f>
        <v>-</v>
      </c>
      <c r="K26" s="142" t="str">
        <f>IF(M26&lt;&gt;"","-","")</f>
        <v>-</v>
      </c>
      <c r="L26" s="143" t="str">
        <f t="shared" si="11"/>
        <v>-</v>
      </c>
      <c r="M26" s="141" t="s">
        <v>125</v>
      </c>
      <c r="N26" s="146"/>
      <c r="O26" s="236">
        <f t="shared" si="6"/>
        <v>10</v>
      </c>
      <c r="P26" s="148"/>
      <c r="Q26" s="219"/>
      <c r="R26" s="139">
        <f ca="1" t="shared" si="7"/>
        <v>100</v>
      </c>
      <c r="S26" s="89"/>
      <c r="T26" s="62"/>
      <c r="U26" s="224"/>
      <c r="V26" s="224"/>
      <c r="W26" s="235"/>
      <c r="X26" s="94"/>
      <c r="Y26" s="235"/>
      <c r="Z26" s="224"/>
      <c r="AA26" s="224"/>
      <c r="BC26" s="141"/>
      <c r="BD26" s="142"/>
      <c r="BE26" s="142"/>
      <c r="BF26" s="142"/>
      <c r="BG26" s="143"/>
      <c r="BI26" s="40">
        <v>8</v>
      </c>
      <c r="BJ26" s="55" t="str">
        <f t="shared" si="8"/>
        <v>BERNARD Sylvain</v>
      </c>
      <c r="BK26" s="55" t="str">
        <f t="shared" si="8"/>
        <v>1</v>
      </c>
      <c r="BL26" s="55">
        <f t="shared" si="8"/>
        <v>90</v>
      </c>
      <c r="BM26" s="55" t="str">
        <f t="shared" si="8"/>
        <v>DOJO NANTAIS</v>
      </c>
      <c r="BN26" s="141"/>
      <c r="BO26" s="142"/>
      <c r="BP26" s="142"/>
      <c r="BQ26" s="142"/>
      <c r="BR26" s="143"/>
      <c r="BS26" s="141"/>
      <c r="BT26" s="146"/>
      <c r="BU26" s="141"/>
      <c r="BV26" s="142"/>
      <c r="BW26" s="142"/>
      <c r="BX26" s="143"/>
      <c r="BY26" s="236">
        <f t="shared" si="9"/>
        <v>0</v>
      </c>
      <c r="BZ26" s="148"/>
      <c r="CA26" s="219"/>
      <c r="CB26" s="88">
        <f ca="1" t="shared" si="10"/>
        <v>0</v>
      </c>
      <c r="CC26" s="89"/>
      <c r="CD26" s="62"/>
      <c r="CE26" s="237"/>
      <c r="CF26" s="238"/>
      <c r="CG26" s="239"/>
      <c r="CH26" s="153"/>
      <c r="CI26" s="239"/>
      <c r="CJ26" s="141"/>
      <c r="CK26" s="143"/>
    </row>
    <row r="27" spans="14:72" ht="12.75">
      <c r="N27" s="46" t="s">
        <v>126</v>
      </c>
      <c r="BC27" s="224"/>
      <c r="BD27" s="224"/>
      <c r="BE27" s="224"/>
      <c r="BF27" s="224"/>
      <c r="BI27" s="71"/>
      <c r="BT27" s="46" t="s">
        <v>126</v>
      </c>
    </row>
    <row r="28" spans="3:35" ht="12.75" hidden="1">
      <c r="C28" s="71">
        <f>COUNT(H28:BG28)</f>
        <v>15</v>
      </c>
      <c r="G28" s="159" t="s">
        <v>127</v>
      </c>
      <c r="H28" s="160">
        <v>1</v>
      </c>
      <c r="I28" s="160">
        <v>2</v>
      </c>
      <c r="J28" s="160">
        <v>3</v>
      </c>
      <c r="K28" s="160">
        <v>4</v>
      </c>
      <c r="L28" s="160">
        <v>5</v>
      </c>
      <c r="M28" s="160">
        <v>6</v>
      </c>
      <c r="N28" s="160"/>
      <c r="O28" s="160">
        <v>7</v>
      </c>
      <c r="P28" s="160">
        <v>8</v>
      </c>
      <c r="Q28" s="160">
        <v>9</v>
      </c>
      <c r="R28" s="160">
        <v>10</v>
      </c>
      <c r="S28" s="160">
        <v>11</v>
      </c>
      <c r="T28" s="160"/>
      <c r="U28" s="160"/>
      <c r="V28" s="160"/>
      <c r="W28" s="160">
        <v>12</v>
      </c>
      <c r="X28" s="160">
        <v>13</v>
      </c>
      <c r="Y28" s="160">
        <v>14</v>
      </c>
      <c r="Z28" s="160"/>
      <c r="AA28" s="160"/>
      <c r="AB28" s="161"/>
      <c r="AC28" s="161">
        <v>15</v>
      </c>
      <c r="AD28" s="161"/>
      <c r="AE28" s="161"/>
      <c r="AF28" s="161"/>
      <c r="AG28" s="161"/>
      <c r="AH28" s="161"/>
      <c r="AI28" s="161"/>
    </row>
    <row r="29" spans="7:35" ht="12.75" hidden="1">
      <c r="G29" s="159" t="s">
        <v>128</v>
      </c>
      <c r="H29" s="160">
        <v>1</v>
      </c>
      <c r="I29" s="160">
        <v>1</v>
      </c>
      <c r="J29" s="160">
        <v>2</v>
      </c>
      <c r="K29" s="160">
        <v>1</v>
      </c>
      <c r="L29" s="160">
        <v>2</v>
      </c>
      <c r="M29" s="160">
        <v>2</v>
      </c>
      <c r="N29" s="160"/>
      <c r="O29" s="160">
        <v>2</v>
      </c>
      <c r="P29" s="160">
        <v>3</v>
      </c>
      <c r="Q29" s="160">
        <v>3</v>
      </c>
      <c r="R29" s="160">
        <v>4</v>
      </c>
      <c r="S29" s="160">
        <v>3</v>
      </c>
      <c r="T29" s="160"/>
      <c r="U29" s="160"/>
      <c r="V29" s="160"/>
      <c r="W29" s="160">
        <v>4</v>
      </c>
      <c r="X29" s="160">
        <v>5</v>
      </c>
      <c r="Y29" s="160">
        <v>4</v>
      </c>
      <c r="Z29" s="160"/>
      <c r="AA29" s="160"/>
      <c r="AB29" s="161"/>
      <c r="AC29" s="161">
        <v>1</v>
      </c>
      <c r="AD29" s="161"/>
      <c r="AE29" s="161"/>
      <c r="AF29" s="161"/>
      <c r="AG29" s="161"/>
      <c r="AH29" s="161"/>
      <c r="AI29" s="161"/>
    </row>
    <row r="30" spans="7:35" ht="12.75" hidden="1">
      <c r="G30" s="159" t="s">
        <v>129</v>
      </c>
      <c r="H30" s="160">
        <v>1</v>
      </c>
      <c r="I30" s="160">
        <v>1</v>
      </c>
      <c r="J30" s="160">
        <v>1</v>
      </c>
      <c r="K30" s="160">
        <v>1</v>
      </c>
      <c r="L30" s="160">
        <v>2</v>
      </c>
      <c r="M30" s="160">
        <v>2</v>
      </c>
      <c r="N30" s="160"/>
      <c r="O30" s="160">
        <v>3</v>
      </c>
      <c r="P30" s="160">
        <v>1</v>
      </c>
      <c r="Q30" s="160">
        <v>3</v>
      </c>
      <c r="R30" s="160">
        <v>3</v>
      </c>
      <c r="S30" s="160">
        <v>2</v>
      </c>
      <c r="T30" s="160"/>
      <c r="U30" s="160"/>
      <c r="V30" s="160"/>
      <c r="W30" s="160">
        <v>3</v>
      </c>
      <c r="X30" s="160">
        <v>4</v>
      </c>
      <c r="Y30" s="160">
        <v>4</v>
      </c>
      <c r="Z30" s="160"/>
      <c r="AA30" s="160"/>
      <c r="AB30" s="161"/>
      <c r="AC30" s="161">
        <v>1</v>
      </c>
      <c r="AD30" s="161"/>
      <c r="AE30" s="161"/>
      <c r="AF30" s="161"/>
      <c r="AG30" s="161"/>
      <c r="AH30" s="161"/>
      <c r="AI30" s="161"/>
    </row>
  </sheetData>
  <sheetProtection formatCells="0" formatColumns="0" selectLockedCells="1"/>
  <mergeCells count="60">
    <mergeCell ref="O25:P25"/>
    <mergeCell ref="R20:S20"/>
    <mergeCell ref="R25:S25"/>
    <mergeCell ref="O24:P24"/>
    <mergeCell ref="R23:S23"/>
    <mergeCell ref="O18:P18"/>
    <mergeCell ref="R22:S22"/>
    <mergeCell ref="O19:P19"/>
    <mergeCell ref="O20:P20"/>
    <mergeCell ref="K2:N2"/>
    <mergeCell ref="P2:P3"/>
    <mergeCell ref="Q2:Q3"/>
    <mergeCell ref="R2:R3"/>
    <mergeCell ref="M17:N17"/>
    <mergeCell ref="P1:R1"/>
    <mergeCell ref="G4:G6"/>
    <mergeCell ref="O26:P26"/>
    <mergeCell ref="O21:P21"/>
    <mergeCell ref="O22:P22"/>
    <mergeCell ref="O23:P23"/>
    <mergeCell ref="R24:S24"/>
    <mergeCell ref="R21:S21"/>
    <mergeCell ref="R26:S26"/>
    <mergeCell ref="BV1:BX1"/>
    <mergeCell ref="BQ2:BT2"/>
    <mergeCell ref="BV2:BV3"/>
    <mergeCell ref="BW2:BW3"/>
    <mergeCell ref="BX2:BX3"/>
    <mergeCell ref="BM4:BM6"/>
    <mergeCell ref="U18:X18"/>
    <mergeCell ref="R18:S18"/>
    <mergeCell ref="R19:S19"/>
    <mergeCell ref="BC6:BG6"/>
    <mergeCell ref="Z5:AA6"/>
    <mergeCell ref="W5:Y6"/>
    <mergeCell ref="CC5:CE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Y21:BZ21"/>
    <mergeCell ref="CB21:CC21"/>
    <mergeCell ref="BY22:BZ22"/>
    <mergeCell ref="CB22:CC22"/>
    <mergeCell ref="BY19:BZ19"/>
    <mergeCell ref="CB19:CC19"/>
    <mergeCell ref="BY20:BZ20"/>
    <mergeCell ref="CB20:CC20"/>
    <mergeCell ref="BY26:BZ26"/>
    <mergeCell ref="CB26:CC26"/>
    <mergeCell ref="BY24:BZ24"/>
    <mergeCell ref="CB24:CC24"/>
    <mergeCell ref="BY23:BZ23"/>
    <mergeCell ref="CB23:CC23"/>
    <mergeCell ref="BY25:BZ25"/>
    <mergeCell ref="CB25:CC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CW30"/>
  <sheetViews>
    <sheetView zoomScale="91" zoomScaleNormal="91" workbookViewId="0" topLeftCell="A7">
      <pane xSplit="7" ySplit="2" topLeftCell="H9" activePane="bottomRight" state="frozen"/>
      <selection pane="topLeft" activeCell="BH21" sqref="BH21:BH22"/>
      <selection pane="topRight" activeCell="BH21" sqref="BH21:BH22"/>
      <selection pane="bottomLeft" activeCell="BH21" sqref="BH21:BH22"/>
      <selection pane="bottomRight" activeCell="H8" sqref="H8"/>
    </sheetView>
  </sheetViews>
  <sheetFormatPr defaultColWidth="11.421875" defaultRowHeight="12.75"/>
  <cols>
    <col min="1" max="1" width="6.140625" style="46" hidden="1" customWidth="1"/>
    <col min="2" max="2" width="5.140625" style="46" hidden="1" customWidth="1"/>
    <col min="3" max="3" width="4.57421875" style="71" bestFit="1" customWidth="1"/>
    <col min="4" max="4" width="22.57421875" style="46" customWidth="1"/>
    <col min="5" max="5" width="3.140625" style="46" customWidth="1"/>
    <col min="6" max="6" width="7.7109375" style="46" customWidth="1"/>
    <col min="7" max="7" width="22.00390625" style="46" customWidth="1"/>
    <col min="8" max="27" width="4.140625" style="46" customWidth="1"/>
    <col min="28" max="32" width="4.7109375" style="62" hidden="1" customWidth="1"/>
    <col min="33" max="33" width="4.7109375" style="62" customWidth="1"/>
    <col min="34" max="34" width="4.7109375" style="62" hidden="1" customWidth="1"/>
    <col min="35" max="35" width="4.7109375" style="62" customWidth="1"/>
    <col min="36" max="36" width="2.28125" style="46" customWidth="1"/>
    <col min="37" max="42" width="11.421875" style="0" hidden="1" customWidth="1"/>
    <col min="43" max="47" width="11.421875" style="46" hidden="1" customWidth="1"/>
    <col min="48" max="53" width="11.421875" style="0" hidden="1" customWidth="1"/>
    <col min="54" max="54" width="10.28125" style="46" hidden="1" customWidth="1"/>
    <col min="55" max="59" width="4.7109375" style="46" hidden="1" customWidth="1"/>
    <col min="60" max="60" width="11.421875" style="46" customWidth="1"/>
    <col min="61" max="61" width="4.57421875" style="46" hidden="1" customWidth="1"/>
    <col min="62" max="62" width="22.57421875" style="46" hidden="1" customWidth="1"/>
    <col min="63" max="63" width="3.140625" style="46" hidden="1" customWidth="1"/>
    <col min="64" max="64" width="7.7109375" style="46" hidden="1" customWidth="1"/>
    <col min="65" max="65" width="21.8515625" style="46" hidden="1" customWidth="1"/>
    <col min="66" max="86" width="4.00390625" style="46" hidden="1" customWidth="1"/>
    <col min="87" max="87" width="6.421875" style="46" hidden="1" customWidth="1"/>
    <col min="88" max="91" width="4.00390625" style="46" hidden="1" customWidth="1"/>
    <col min="92" max="92" width="4.00390625" style="46" customWidth="1"/>
    <col min="93" max="100" width="11.421875" style="46" customWidth="1"/>
    <col min="101" max="101" width="0" style="46" hidden="1" customWidth="1"/>
    <col min="102" max="16384" width="11.421875" style="46" customWidth="1"/>
  </cols>
  <sheetData>
    <row r="1" spans="3:101" s="170" customFormat="1" ht="13.5" thickBot="1">
      <c r="C1" s="171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2"/>
      <c r="AC1" s="172"/>
      <c r="AD1" s="172"/>
      <c r="AE1" s="172"/>
      <c r="AF1" s="172"/>
      <c r="AG1" s="172"/>
      <c r="AH1" s="172"/>
      <c r="AI1" s="172"/>
      <c r="BI1" s="171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70" t="s">
        <v>184</v>
      </c>
    </row>
    <row r="2" spans="3:101" s="170" customFormat="1" ht="16.5" customHeight="1" thickBot="1">
      <c r="C2" s="173"/>
      <c r="D2" s="5"/>
      <c r="E2" s="5"/>
      <c r="F2" s="8" t="s">
        <v>2</v>
      </c>
      <c r="G2" s="9" t="s">
        <v>204</v>
      </c>
      <c r="H2" s="5">
        <v>3</v>
      </c>
      <c r="I2" s="5"/>
      <c r="J2" s="10" t="s">
        <v>4</v>
      </c>
      <c r="K2" s="174">
        <f ca="1">TODAY()</f>
        <v>41798</v>
      </c>
      <c r="L2" s="174"/>
      <c r="M2" s="174"/>
      <c r="N2" s="174"/>
      <c r="O2" s="5"/>
      <c r="P2" s="175" t="s">
        <v>205</v>
      </c>
      <c r="Q2" s="175"/>
      <c r="R2" s="12"/>
      <c r="S2" s="5"/>
      <c r="AB2" s="172"/>
      <c r="AC2" s="172"/>
      <c r="AD2" s="172"/>
      <c r="AE2" s="172"/>
      <c r="AF2" s="172"/>
      <c r="AG2" s="172"/>
      <c r="AH2" s="172"/>
      <c r="AI2" s="172"/>
      <c r="BI2" s="173"/>
      <c r="BJ2" s="5"/>
      <c r="BK2" s="5"/>
      <c r="BL2" s="8" t="s">
        <v>2</v>
      </c>
      <c r="BM2" s="9" t="str">
        <f>G2</f>
        <v>17 -  Cad Jun Sen M DAN</v>
      </c>
      <c r="BN2" s="5"/>
      <c r="BO2" s="5"/>
      <c r="BP2" s="10" t="s">
        <v>4</v>
      </c>
      <c r="BQ2" s="174">
        <f ca="1">TODAY()</f>
        <v>41798</v>
      </c>
      <c r="BR2" s="174"/>
      <c r="BS2" s="174"/>
      <c r="BT2" s="174"/>
      <c r="BU2" s="5"/>
      <c r="BV2" s="175"/>
      <c r="BW2" s="175"/>
      <c r="BX2" s="12"/>
      <c r="BY2" s="5"/>
      <c r="CW2" s="170" t="s">
        <v>186</v>
      </c>
    </row>
    <row r="3" spans="3:77" s="170" customFormat="1" ht="13.5" customHeight="1" thickBot="1">
      <c r="C3" s="17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6"/>
      <c r="Q3" s="176"/>
      <c r="R3" s="14"/>
      <c r="S3" s="5"/>
      <c r="AB3" s="172"/>
      <c r="AC3" s="172"/>
      <c r="AD3" s="172"/>
      <c r="AE3" s="172"/>
      <c r="AF3" s="172"/>
      <c r="AG3" s="172"/>
      <c r="AH3" s="172"/>
      <c r="AI3" s="172"/>
      <c r="BI3" s="173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6"/>
      <c r="BW3" s="176"/>
      <c r="BX3" s="14"/>
      <c r="BY3" s="5"/>
    </row>
    <row r="4" spans="3:81" s="170" customFormat="1" ht="13.5" thickBot="1">
      <c r="C4" s="173"/>
      <c r="D4" s="5"/>
      <c r="E4" s="5"/>
      <c r="F4" s="5"/>
      <c r="G4" s="177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2"/>
      <c r="AC4" s="172"/>
      <c r="AD4" s="172"/>
      <c r="AE4" s="172"/>
      <c r="AF4" s="172"/>
      <c r="AG4" s="172"/>
      <c r="AH4" s="172"/>
      <c r="AI4" s="172"/>
      <c r="BI4" s="173"/>
      <c r="BJ4" s="5"/>
      <c r="BK4" s="5"/>
      <c r="BL4" s="5"/>
      <c r="BM4" s="177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70" customFormat="1" ht="13.5" customHeight="1" thickTop="1">
      <c r="C5" s="173"/>
      <c r="D5" s="5"/>
      <c r="E5" s="5"/>
      <c r="F5" s="18" t="s">
        <v>9</v>
      </c>
      <c r="G5" s="178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2"/>
      <c r="Z5" s="23" t="str">
        <f>LEFT(G2,2)</f>
        <v>17</v>
      </c>
      <c r="AA5" s="24"/>
      <c r="AB5" s="172"/>
      <c r="AC5" s="172"/>
      <c r="AD5" s="172"/>
      <c r="AE5" s="172"/>
      <c r="AF5" s="172"/>
      <c r="AG5" s="172"/>
      <c r="AH5" s="172"/>
      <c r="AI5" s="172"/>
      <c r="BI5" s="173"/>
      <c r="BJ5" s="5"/>
      <c r="BK5" s="5"/>
      <c r="BL5" s="18" t="s">
        <v>9</v>
      </c>
      <c r="BM5" s="178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2"/>
      <c r="CF5" s="23" t="str">
        <f>Z5</f>
        <v>17</v>
      </c>
      <c r="CG5" s="24"/>
    </row>
    <row r="6" spans="3:85" s="170" customFormat="1" ht="13.5" customHeight="1" thickBot="1">
      <c r="C6" s="173"/>
      <c r="D6" s="5"/>
      <c r="E6" s="5"/>
      <c r="F6" s="5"/>
      <c r="G6" s="179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2"/>
      <c r="Z6" s="26"/>
      <c r="AA6" s="27"/>
      <c r="AB6" s="172"/>
      <c r="AC6" s="172"/>
      <c r="AD6" s="172"/>
      <c r="AE6" s="172"/>
      <c r="AF6" s="172"/>
      <c r="AG6" s="172"/>
      <c r="AH6" s="172"/>
      <c r="AI6" s="172"/>
      <c r="BC6" s="180"/>
      <c r="BD6" s="180"/>
      <c r="BE6" s="180"/>
      <c r="BF6" s="180"/>
      <c r="BG6" s="180"/>
      <c r="BI6" s="173"/>
      <c r="BJ6" s="5"/>
      <c r="BK6" s="5"/>
      <c r="BL6" s="5"/>
      <c r="BM6" s="179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2"/>
      <c r="CF6" s="26"/>
      <c r="CG6" s="27"/>
    </row>
    <row r="7" spans="3:91" s="170" customFormat="1" ht="18" customHeight="1" thickTop="1">
      <c r="C7" s="173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1"/>
      <c r="U7" s="5"/>
      <c r="V7" s="4"/>
      <c r="W7" s="4"/>
      <c r="AB7" s="172"/>
      <c r="AC7" s="172"/>
      <c r="AD7" s="172"/>
      <c r="AE7" s="172"/>
      <c r="AF7" s="172"/>
      <c r="AG7" s="172"/>
      <c r="AH7" s="172"/>
      <c r="AI7" s="172"/>
      <c r="BB7" s="170" t="s">
        <v>13</v>
      </c>
      <c r="BC7" s="182"/>
      <c r="BD7" s="183"/>
      <c r="BE7" s="183"/>
      <c r="BF7" s="183"/>
      <c r="BG7" s="184"/>
      <c r="BI7" s="173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1"/>
      <c r="CA7" s="5"/>
      <c r="CB7" s="4"/>
      <c r="CC7" s="4"/>
      <c r="CH7" s="185" t="s">
        <v>13</v>
      </c>
      <c r="CI7" s="186"/>
      <c r="CJ7" s="182"/>
      <c r="CK7" s="183"/>
      <c r="CL7" s="183"/>
      <c r="CM7" s="184"/>
    </row>
    <row r="8" spans="1:91" ht="18" customHeight="1">
      <c r="A8" s="40" t="s">
        <v>14</v>
      </c>
      <c r="B8" s="40" t="s">
        <v>15</v>
      </c>
      <c r="C8" s="41" t="s">
        <v>16</v>
      </c>
      <c r="D8" s="77" t="s">
        <v>17</v>
      </c>
      <c r="E8" s="77" t="s">
        <v>18</v>
      </c>
      <c r="F8" s="41" t="s">
        <v>19</v>
      </c>
      <c r="G8" s="78" t="s">
        <v>20</v>
      </c>
      <c r="H8" s="42" t="s">
        <v>31</v>
      </c>
      <c r="I8" s="42" t="s">
        <v>50</v>
      </c>
      <c r="J8" s="42" t="s">
        <v>51</v>
      </c>
      <c r="K8" s="42" t="s">
        <v>63</v>
      </c>
      <c r="L8" s="42" t="s">
        <v>36</v>
      </c>
      <c r="M8" s="42" t="s">
        <v>32</v>
      </c>
      <c r="N8" s="42" t="s">
        <v>27</v>
      </c>
      <c r="O8" s="127" t="s">
        <v>29</v>
      </c>
      <c r="P8" s="42" t="s">
        <v>28</v>
      </c>
      <c r="Q8" s="42" t="s">
        <v>26</v>
      </c>
      <c r="R8" s="42" t="s">
        <v>23</v>
      </c>
      <c r="S8" s="127" t="s">
        <v>34</v>
      </c>
      <c r="T8" s="42" t="s">
        <v>61</v>
      </c>
      <c r="U8" s="42" t="s">
        <v>53</v>
      </c>
      <c r="V8" s="127" t="s">
        <v>43</v>
      </c>
      <c r="W8" s="42" t="s">
        <v>40</v>
      </c>
      <c r="X8" s="42" t="s">
        <v>41</v>
      </c>
      <c r="Y8" s="127" t="s">
        <v>39</v>
      </c>
      <c r="Z8" s="42" t="s">
        <v>47</v>
      </c>
      <c r="AA8" s="42" t="s">
        <v>62</v>
      </c>
      <c r="AB8" s="44" t="s">
        <v>46</v>
      </c>
      <c r="AC8" s="45" t="s">
        <v>21</v>
      </c>
      <c r="AD8" s="45" t="s">
        <v>38</v>
      </c>
      <c r="AE8" s="45" t="s">
        <v>58</v>
      </c>
      <c r="AF8" s="45" t="s">
        <v>52</v>
      </c>
      <c r="AG8" s="42" t="s">
        <v>54</v>
      </c>
      <c r="AH8" s="45" t="s">
        <v>55</v>
      </c>
      <c r="AI8" s="42" t="s">
        <v>64</v>
      </c>
      <c r="BB8" s="46" t="s">
        <v>66</v>
      </c>
      <c r="BC8" s="187"/>
      <c r="BD8" s="188"/>
      <c r="BE8" s="188"/>
      <c r="BF8" s="188"/>
      <c r="BG8" s="189"/>
      <c r="BI8" s="41" t="s">
        <v>16</v>
      </c>
      <c r="BJ8" s="77" t="s">
        <v>17</v>
      </c>
      <c r="BK8" s="77" t="s">
        <v>18</v>
      </c>
      <c r="BL8" s="41" t="s">
        <v>19</v>
      </c>
      <c r="BM8" s="78" t="s">
        <v>20</v>
      </c>
      <c r="BN8" s="188" t="s">
        <v>31</v>
      </c>
      <c r="BO8" s="188" t="s">
        <v>50</v>
      </c>
      <c r="BP8" s="188" t="s">
        <v>51</v>
      </c>
      <c r="BQ8" s="188" t="s">
        <v>63</v>
      </c>
      <c r="BR8" s="188" t="s">
        <v>36</v>
      </c>
      <c r="BS8" s="188" t="s">
        <v>32</v>
      </c>
      <c r="BT8" s="188" t="s">
        <v>27</v>
      </c>
      <c r="BU8" s="188" t="s">
        <v>29</v>
      </c>
      <c r="BV8" s="188" t="s">
        <v>28</v>
      </c>
      <c r="BW8" s="188" t="s">
        <v>26</v>
      </c>
      <c r="BX8" s="188" t="s">
        <v>23</v>
      </c>
      <c r="BY8" s="188" t="s">
        <v>34</v>
      </c>
      <c r="BZ8" s="188" t="s">
        <v>61</v>
      </c>
      <c r="CA8" s="188" t="s">
        <v>53</v>
      </c>
      <c r="CB8" s="188" t="s">
        <v>43</v>
      </c>
      <c r="CC8" s="188" t="s">
        <v>40</v>
      </c>
      <c r="CD8" s="188" t="s">
        <v>41</v>
      </c>
      <c r="CE8" s="188" t="s">
        <v>39</v>
      </c>
      <c r="CF8" s="188" t="s">
        <v>47</v>
      </c>
      <c r="CG8" s="188" t="s">
        <v>62</v>
      </c>
      <c r="CH8" s="190" t="s">
        <v>66</v>
      </c>
      <c r="CI8" s="191"/>
      <c r="CJ8" s="187"/>
      <c r="CK8" s="188"/>
      <c r="CL8" s="188"/>
      <c r="CM8" s="189"/>
    </row>
    <row r="9" spans="1:91" ht="21.75" customHeight="1">
      <c r="A9" s="55" t="s">
        <v>68</v>
      </c>
      <c r="B9" s="55">
        <v>72</v>
      </c>
      <c r="C9" s="50">
        <f aca="true" ca="1" t="shared" si="0" ref="C9:C16">OFFSET(C9,10,0)</f>
        <v>1</v>
      </c>
      <c r="D9" s="67" t="s">
        <v>206</v>
      </c>
      <c r="E9" s="55" t="s">
        <v>5</v>
      </c>
      <c r="F9" s="55">
        <v>80</v>
      </c>
      <c r="G9" s="192" t="s">
        <v>207</v>
      </c>
      <c r="H9" s="58" t="s">
        <v>72</v>
      </c>
      <c r="I9" s="59"/>
      <c r="J9" s="59"/>
      <c r="K9" s="59"/>
      <c r="L9" s="58" t="s">
        <v>208</v>
      </c>
      <c r="M9" s="59"/>
      <c r="N9" s="59"/>
      <c r="O9" s="59"/>
      <c r="P9" s="59"/>
      <c r="Q9" s="58" t="s">
        <v>75</v>
      </c>
      <c r="R9" s="59"/>
      <c r="S9" s="59"/>
      <c r="T9" s="59"/>
      <c r="U9" s="59"/>
      <c r="V9" s="59"/>
      <c r="W9" s="58" t="s">
        <v>79</v>
      </c>
      <c r="X9" s="59"/>
      <c r="Y9" s="59"/>
      <c r="Z9" s="58" t="s">
        <v>71</v>
      </c>
      <c r="AA9" s="59"/>
      <c r="AB9" s="193"/>
      <c r="AC9" s="60"/>
      <c r="AD9" s="61"/>
      <c r="AE9" s="61"/>
      <c r="AF9" s="61"/>
      <c r="AG9" s="61"/>
      <c r="AH9" s="61"/>
      <c r="AI9" s="61"/>
      <c r="BC9" s="63"/>
      <c r="BD9" s="65"/>
      <c r="BE9" s="65"/>
      <c r="BF9" s="65"/>
      <c r="BG9" s="66"/>
      <c r="BI9" s="50">
        <f aca="true" ca="1" t="shared" si="1" ref="BI9:BI16">OFFSET(BI9,10,0)</f>
        <v>1</v>
      </c>
      <c r="BJ9" s="56" t="str">
        <f aca="true" t="shared" si="2" ref="BJ9:BM16">D9</f>
        <v>ORY Antoine</v>
      </c>
      <c r="BK9" s="56" t="str">
        <f t="shared" si="2"/>
        <v>1</v>
      </c>
      <c r="BL9" s="56">
        <f t="shared" si="2"/>
        <v>80</v>
      </c>
      <c r="BM9" s="56" t="str">
        <f t="shared" si="2"/>
        <v>JUDO CLUB DE LOMBRON</v>
      </c>
      <c r="BN9" s="58"/>
      <c r="BO9" s="59"/>
      <c r="BP9" s="59"/>
      <c r="BQ9" s="59"/>
      <c r="BR9" s="58"/>
      <c r="BS9" s="59"/>
      <c r="BT9" s="59"/>
      <c r="BU9" s="59"/>
      <c r="BV9" s="59"/>
      <c r="BW9" s="58"/>
      <c r="BX9" s="59"/>
      <c r="BY9" s="59"/>
      <c r="BZ9" s="59"/>
      <c r="CA9" s="59"/>
      <c r="CB9" s="59"/>
      <c r="CC9" s="58"/>
      <c r="CD9" s="59"/>
      <c r="CE9" s="59"/>
      <c r="CF9" s="58"/>
      <c r="CG9" s="59"/>
      <c r="CJ9" s="63"/>
      <c r="CK9" s="65"/>
      <c r="CL9" s="65"/>
      <c r="CM9" s="66"/>
    </row>
    <row r="10" spans="1:91" ht="21.75" customHeight="1">
      <c r="A10" s="55" t="s">
        <v>68</v>
      </c>
      <c r="B10" s="55">
        <v>44</v>
      </c>
      <c r="C10" s="50">
        <f ca="1" t="shared" si="0"/>
        <v>2</v>
      </c>
      <c r="D10" s="67" t="s">
        <v>209</v>
      </c>
      <c r="E10" s="55" t="s">
        <v>5</v>
      </c>
      <c r="F10" s="55">
        <v>80</v>
      </c>
      <c r="G10" s="192" t="s">
        <v>210</v>
      </c>
      <c r="H10" s="59"/>
      <c r="I10" s="58" t="s">
        <v>75</v>
      </c>
      <c r="J10" s="59"/>
      <c r="K10" s="59"/>
      <c r="L10" s="59"/>
      <c r="M10" s="58" t="s">
        <v>75</v>
      </c>
      <c r="N10" s="59"/>
      <c r="O10" s="59"/>
      <c r="P10" s="58" t="s">
        <v>79</v>
      </c>
      <c r="Q10" s="59"/>
      <c r="R10" s="58" t="s">
        <v>75</v>
      </c>
      <c r="S10" s="59"/>
      <c r="T10" s="59"/>
      <c r="U10" s="59"/>
      <c r="V10" s="59"/>
      <c r="W10" s="59"/>
      <c r="X10" s="58" t="s">
        <v>71</v>
      </c>
      <c r="Y10" s="59"/>
      <c r="Z10" s="59"/>
      <c r="AA10" s="59"/>
      <c r="AB10" s="193"/>
      <c r="AC10" s="61"/>
      <c r="AD10" s="60"/>
      <c r="AE10" s="61"/>
      <c r="AF10" s="61"/>
      <c r="AG10" s="61"/>
      <c r="AH10" s="61"/>
      <c r="AI10" s="61"/>
      <c r="BC10" s="63"/>
      <c r="BD10" s="65"/>
      <c r="BE10" s="65"/>
      <c r="BF10" s="65"/>
      <c r="BG10" s="66"/>
      <c r="BI10" s="50">
        <f ca="1" t="shared" si="1"/>
        <v>2</v>
      </c>
      <c r="BJ10" s="56" t="str">
        <f t="shared" si="2"/>
        <v>ROPERS Corentin</v>
      </c>
      <c r="BK10" s="56" t="str">
        <f t="shared" si="2"/>
        <v>1</v>
      </c>
      <c r="BL10" s="56">
        <f t="shared" si="2"/>
        <v>80</v>
      </c>
      <c r="BM10" s="56" t="str">
        <f t="shared" si="2"/>
        <v>ETOILE SP HTE GOULAINE</v>
      </c>
      <c r="BN10" s="59"/>
      <c r="BO10" s="58"/>
      <c r="BP10" s="59"/>
      <c r="BQ10" s="59"/>
      <c r="BR10" s="59"/>
      <c r="BS10" s="58"/>
      <c r="BT10" s="59"/>
      <c r="BU10" s="59"/>
      <c r="BV10" s="58"/>
      <c r="BW10" s="59"/>
      <c r="BX10" s="58"/>
      <c r="BY10" s="59"/>
      <c r="BZ10" s="59"/>
      <c r="CA10" s="59"/>
      <c r="CB10" s="59"/>
      <c r="CC10" s="59"/>
      <c r="CD10" s="58"/>
      <c r="CE10" s="59"/>
      <c r="CF10" s="59"/>
      <c r="CG10" s="59"/>
      <c r="CJ10" s="63"/>
      <c r="CK10" s="65"/>
      <c r="CL10" s="65"/>
      <c r="CM10" s="66"/>
    </row>
    <row r="11" spans="1:91" ht="21.75" customHeight="1">
      <c r="A11" s="55" t="s">
        <v>68</v>
      </c>
      <c r="B11" s="55">
        <v>44</v>
      </c>
      <c r="C11" s="50">
        <f ca="1" t="shared" si="0"/>
        <v>3</v>
      </c>
      <c r="D11" s="67" t="s">
        <v>211</v>
      </c>
      <c r="E11" s="55" t="s">
        <v>5</v>
      </c>
      <c r="F11" s="55">
        <v>81</v>
      </c>
      <c r="G11" s="192" t="s">
        <v>212</v>
      </c>
      <c r="H11" s="59"/>
      <c r="I11" s="58" t="s">
        <v>164</v>
      </c>
      <c r="J11" s="59"/>
      <c r="K11" s="59"/>
      <c r="L11" s="59"/>
      <c r="M11" s="59"/>
      <c r="N11" s="59"/>
      <c r="O11" s="58"/>
      <c r="P11" s="59"/>
      <c r="Q11" s="59"/>
      <c r="R11" s="59"/>
      <c r="S11" s="58"/>
      <c r="T11" s="59"/>
      <c r="U11" s="59"/>
      <c r="V11" s="58"/>
      <c r="W11" s="59"/>
      <c r="X11" s="59"/>
      <c r="Y11" s="58"/>
      <c r="Z11" s="59"/>
      <c r="AA11" s="59"/>
      <c r="AB11" s="194"/>
      <c r="AC11" s="60"/>
      <c r="AD11" s="61"/>
      <c r="AE11" s="60"/>
      <c r="AF11" s="61"/>
      <c r="AG11" s="61"/>
      <c r="AH11" s="61"/>
      <c r="AI11" s="61"/>
      <c r="BC11" s="63"/>
      <c r="BD11" s="65"/>
      <c r="BE11" s="65"/>
      <c r="BF11" s="65"/>
      <c r="BG11" s="66"/>
      <c r="BI11" s="50">
        <f ca="1" t="shared" si="1"/>
        <v>3</v>
      </c>
      <c r="BJ11" s="56" t="str">
        <f t="shared" si="2"/>
        <v>KASONGO Masembele</v>
      </c>
      <c r="BK11" s="56" t="str">
        <f t="shared" si="2"/>
        <v>1</v>
      </c>
      <c r="BL11" s="56">
        <f t="shared" si="2"/>
        <v>81</v>
      </c>
      <c r="BM11" s="56" t="str">
        <f t="shared" si="2"/>
        <v>JUDO CLUB NANTES</v>
      </c>
      <c r="BN11" s="59"/>
      <c r="BO11" s="58"/>
      <c r="BP11" s="59"/>
      <c r="BQ11" s="59"/>
      <c r="BR11" s="59"/>
      <c r="BS11" s="59"/>
      <c r="BT11" s="59"/>
      <c r="BU11" s="58"/>
      <c r="BV11" s="59"/>
      <c r="BW11" s="59"/>
      <c r="BX11" s="59"/>
      <c r="BY11" s="58"/>
      <c r="BZ11" s="59"/>
      <c r="CA11" s="59"/>
      <c r="CB11" s="58"/>
      <c r="CC11" s="59"/>
      <c r="CD11" s="59"/>
      <c r="CE11" s="58"/>
      <c r="CF11" s="59"/>
      <c r="CG11" s="59"/>
      <c r="CJ11" s="63"/>
      <c r="CK11" s="65"/>
      <c r="CL11" s="65"/>
      <c r="CM11" s="66"/>
    </row>
    <row r="12" spans="1:91" ht="21.75" customHeight="1">
      <c r="A12" s="55" t="s">
        <v>68</v>
      </c>
      <c r="B12" s="55">
        <v>44</v>
      </c>
      <c r="C12" s="50">
        <f ca="1" t="shared" si="0"/>
        <v>4</v>
      </c>
      <c r="D12" s="67" t="s">
        <v>213</v>
      </c>
      <c r="E12" s="55" t="s">
        <v>98</v>
      </c>
      <c r="F12" s="55">
        <v>85</v>
      </c>
      <c r="G12" s="192" t="s">
        <v>171</v>
      </c>
      <c r="H12" s="58" t="s">
        <v>71</v>
      </c>
      <c r="I12" s="59"/>
      <c r="J12" s="58" t="s">
        <v>72</v>
      </c>
      <c r="K12" s="59"/>
      <c r="L12" s="59"/>
      <c r="M12" s="59"/>
      <c r="N12" s="58" t="s">
        <v>71</v>
      </c>
      <c r="O12" s="59"/>
      <c r="P12" s="59"/>
      <c r="Q12" s="59"/>
      <c r="R12" s="58" t="s">
        <v>147</v>
      </c>
      <c r="S12" s="59"/>
      <c r="T12" s="59"/>
      <c r="U12" s="58" t="s">
        <v>72</v>
      </c>
      <c r="V12" s="59"/>
      <c r="W12" s="59"/>
      <c r="X12" s="59"/>
      <c r="Y12" s="59"/>
      <c r="Z12" s="59"/>
      <c r="AA12" s="59"/>
      <c r="AB12" s="194"/>
      <c r="AC12" s="61"/>
      <c r="AD12" s="61"/>
      <c r="AE12" s="60"/>
      <c r="AF12" s="60"/>
      <c r="AG12" s="61"/>
      <c r="AH12" s="61"/>
      <c r="AI12" s="61"/>
      <c r="BC12" s="63"/>
      <c r="BD12" s="65"/>
      <c r="BE12" s="65"/>
      <c r="BF12" s="65"/>
      <c r="BG12" s="66"/>
      <c r="BI12" s="50">
        <f ca="1" t="shared" si="1"/>
        <v>4</v>
      </c>
      <c r="BJ12" s="56" t="str">
        <f t="shared" si="2"/>
        <v>GOUSSANOU David</v>
      </c>
      <c r="BK12" s="56" t="str">
        <f t="shared" si="2"/>
        <v>2</v>
      </c>
      <c r="BL12" s="56">
        <f t="shared" si="2"/>
        <v>85</v>
      </c>
      <c r="BM12" s="56" t="str">
        <f t="shared" si="2"/>
        <v>ASAG JUDO LA HAYE FOUASSIERE</v>
      </c>
      <c r="BN12" s="58"/>
      <c r="BO12" s="59"/>
      <c r="BP12" s="58"/>
      <c r="BQ12" s="59"/>
      <c r="BR12" s="59"/>
      <c r="BS12" s="59"/>
      <c r="BT12" s="58"/>
      <c r="BU12" s="59"/>
      <c r="BV12" s="59"/>
      <c r="BW12" s="59"/>
      <c r="BX12" s="58"/>
      <c r="BY12" s="59"/>
      <c r="BZ12" s="59"/>
      <c r="CA12" s="58"/>
      <c r="CB12" s="59"/>
      <c r="CC12" s="59"/>
      <c r="CD12" s="59"/>
      <c r="CE12" s="59"/>
      <c r="CF12" s="59"/>
      <c r="CG12" s="59"/>
      <c r="CJ12" s="63"/>
      <c r="CK12" s="65"/>
      <c r="CL12" s="65"/>
      <c r="CM12" s="66"/>
    </row>
    <row r="13" spans="1:91" ht="21.75" customHeight="1">
      <c r="A13" s="55" t="s">
        <v>68</v>
      </c>
      <c r="B13" s="55">
        <v>49</v>
      </c>
      <c r="C13" s="50">
        <f ca="1" t="shared" si="0"/>
        <v>5</v>
      </c>
      <c r="D13" s="67" t="s">
        <v>214</v>
      </c>
      <c r="E13" s="55" t="s">
        <v>98</v>
      </c>
      <c r="F13" s="55">
        <v>85</v>
      </c>
      <c r="G13" s="192" t="s">
        <v>99</v>
      </c>
      <c r="H13" s="59"/>
      <c r="I13" s="59"/>
      <c r="J13" s="58" t="s">
        <v>71</v>
      </c>
      <c r="K13" s="59"/>
      <c r="L13" s="58" t="s">
        <v>147</v>
      </c>
      <c r="M13" s="59"/>
      <c r="N13" s="59"/>
      <c r="O13" s="58"/>
      <c r="P13" s="59"/>
      <c r="Q13" s="59"/>
      <c r="R13" s="59"/>
      <c r="S13" s="59"/>
      <c r="T13" s="58" t="s">
        <v>75</v>
      </c>
      <c r="U13" s="59"/>
      <c r="V13" s="59"/>
      <c r="W13" s="59"/>
      <c r="X13" s="58" t="s">
        <v>72</v>
      </c>
      <c r="Y13" s="59"/>
      <c r="Z13" s="59"/>
      <c r="AA13" s="59"/>
      <c r="AB13" s="194"/>
      <c r="AC13" s="61"/>
      <c r="AD13" s="61"/>
      <c r="AE13" s="61"/>
      <c r="AF13" s="61"/>
      <c r="AG13" s="60" t="s">
        <v>103</v>
      </c>
      <c r="AH13" s="60"/>
      <c r="AI13" s="61"/>
      <c r="BC13" s="195"/>
      <c r="BD13" s="65"/>
      <c r="BE13" s="65"/>
      <c r="BF13" s="65"/>
      <c r="BG13" s="66"/>
      <c r="BI13" s="50">
        <f ca="1" t="shared" si="1"/>
        <v>5</v>
      </c>
      <c r="BJ13" s="56" t="str">
        <f t="shared" si="2"/>
        <v>GUILBAULT Emmanuel</v>
      </c>
      <c r="BK13" s="56" t="str">
        <f t="shared" si="2"/>
        <v>2</v>
      </c>
      <c r="BL13" s="56">
        <f t="shared" si="2"/>
        <v>85</v>
      </c>
      <c r="BM13" s="56" t="str">
        <f t="shared" si="2"/>
        <v>J C DES MAUGES</v>
      </c>
      <c r="BN13" s="59"/>
      <c r="BO13" s="59"/>
      <c r="BP13" s="58"/>
      <c r="BQ13" s="59"/>
      <c r="BR13" s="58"/>
      <c r="BS13" s="59"/>
      <c r="BT13" s="59"/>
      <c r="BU13" s="58"/>
      <c r="BV13" s="59"/>
      <c r="BW13" s="59"/>
      <c r="BX13" s="59"/>
      <c r="BY13" s="59"/>
      <c r="BZ13" s="58"/>
      <c r="CA13" s="59"/>
      <c r="CB13" s="59"/>
      <c r="CC13" s="59"/>
      <c r="CD13" s="58"/>
      <c r="CE13" s="59"/>
      <c r="CF13" s="59"/>
      <c r="CG13" s="59"/>
      <c r="CJ13" s="195"/>
      <c r="CK13" s="65"/>
      <c r="CL13" s="65"/>
      <c r="CM13" s="66"/>
    </row>
    <row r="14" spans="1:91" ht="21.75" customHeight="1">
      <c r="A14" s="55" t="s">
        <v>68</v>
      </c>
      <c r="B14" s="55">
        <v>85</v>
      </c>
      <c r="C14" s="50">
        <f ca="1" t="shared" si="0"/>
        <v>6</v>
      </c>
      <c r="D14" s="67" t="s">
        <v>215</v>
      </c>
      <c r="E14" s="55" t="s">
        <v>5</v>
      </c>
      <c r="F14" s="55">
        <v>86</v>
      </c>
      <c r="G14" s="192" t="s">
        <v>169</v>
      </c>
      <c r="H14" s="59"/>
      <c r="I14" s="59"/>
      <c r="J14" s="59"/>
      <c r="K14" s="58" t="s">
        <v>71</v>
      </c>
      <c r="L14" s="59"/>
      <c r="M14" s="58" t="s">
        <v>72</v>
      </c>
      <c r="N14" s="59"/>
      <c r="O14" s="59"/>
      <c r="P14" s="59"/>
      <c r="Q14" s="58" t="s">
        <v>72</v>
      </c>
      <c r="R14" s="59"/>
      <c r="S14" s="59"/>
      <c r="T14" s="59"/>
      <c r="U14" s="59"/>
      <c r="V14" s="59"/>
      <c r="W14" s="59"/>
      <c r="X14" s="59"/>
      <c r="Y14" s="58"/>
      <c r="Z14" s="59"/>
      <c r="AA14" s="58" t="s">
        <v>76</v>
      </c>
      <c r="AB14" s="194"/>
      <c r="AC14" s="61"/>
      <c r="AD14" s="61"/>
      <c r="AE14" s="61"/>
      <c r="AF14" s="60"/>
      <c r="AG14" s="60" t="s">
        <v>71</v>
      </c>
      <c r="AH14" s="61"/>
      <c r="AI14" s="61"/>
      <c r="BC14" s="63"/>
      <c r="BD14" s="65"/>
      <c r="BE14" s="65"/>
      <c r="BF14" s="65"/>
      <c r="BG14" s="66"/>
      <c r="BI14" s="50">
        <f ca="1" t="shared" si="1"/>
        <v>6</v>
      </c>
      <c r="BJ14" s="56" t="str">
        <f t="shared" si="2"/>
        <v>PERRAUDEAU Stephane</v>
      </c>
      <c r="BK14" s="56" t="str">
        <f t="shared" si="2"/>
        <v>1</v>
      </c>
      <c r="BL14" s="56">
        <f t="shared" si="2"/>
        <v>86</v>
      </c>
      <c r="BM14" s="56" t="str">
        <f t="shared" si="2"/>
        <v>JUDO 85</v>
      </c>
      <c r="BN14" s="59"/>
      <c r="BO14" s="59"/>
      <c r="BP14" s="59"/>
      <c r="BQ14" s="58"/>
      <c r="BR14" s="59"/>
      <c r="BS14" s="58"/>
      <c r="BT14" s="59"/>
      <c r="BU14" s="59"/>
      <c r="BV14" s="59"/>
      <c r="BW14" s="58"/>
      <c r="BX14" s="59"/>
      <c r="BY14" s="59"/>
      <c r="BZ14" s="59"/>
      <c r="CA14" s="59"/>
      <c r="CB14" s="59"/>
      <c r="CC14" s="59"/>
      <c r="CD14" s="59"/>
      <c r="CE14" s="58"/>
      <c r="CF14" s="59"/>
      <c r="CG14" s="58"/>
      <c r="CJ14" s="63"/>
      <c r="CK14" s="65"/>
      <c r="CL14" s="65"/>
      <c r="CM14" s="66"/>
    </row>
    <row r="15" spans="1:91" s="199" customFormat="1" ht="21.75" customHeight="1">
      <c r="A15" s="55" t="s">
        <v>68</v>
      </c>
      <c r="B15" s="55">
        <v>44</v>
      </c>
      <c r="C15" s="50">
        <f ca="1" t="shared" si="0"/>
        <v>7</v>
      </c>
      <c r="D15" s="67" t="s">
        <v>216</v>
      </c>
      <c r="E15" s="55" t="s">
        <v>5</v>
      </c>
      <c r="F15" s="55">
        <v>86</v>
      </c>
      <c r="G15" s="192" t="s">
        <v>176</v>
      </c>
      <c r="H15" s="59"/>
      <c r="I15" s="59"/>
      <c r="J15" s="59"/>
      <c r="K15" s="59"/>
      <c r="L15" s="59"/>
      <c r="M15" s="59"/>
      <c r="N15" s="59"/>
      <c r="O15" s="59"/>
      <c r="P15" s="58" t="s">
        <v>156</v>
      </c>
      <c r="Q15" s="59"/>
      <c r="R15" s="59"/>
      <c r="S15" s="58"/>
      <c r="T15" s="59"/>
      <c r="U15" s="58" t="s">
        <v>71</v>
      </c>
      <c r="V15" s="59"/>
      <c r="W15" s="58" t="s">
        <v>72</v>
      </c>
      <c r="X15" s="59"/>
      <c r="Y15" s="59"/>
      <c r="Z15" s="59"/>
      <c r="AA15" s="58" t="s">
        <v>75</v>
      </c>
      <c r="AB15" s="196"/>
      <c r="AC15" s="197"/>
      <c r="AD15" s="197"/>
      <c r="AE15" s="197"/>
      <c r="AF15" s="197"/>
      <c r="AG15" s="197"/>
      <c r="AH15" s="198"/>
      <c r="AI15" s="198" t="s">
        <v>135</v>
      </c>
      <c r="BC15" s="63"/>
      <c r="BD15" s="200"/>
      <c r="BE15" s="65"/>
      <c r="BF15" s="201"/>
      <c r="BG15" s="202"/>
      <c r="BI15" s="50">
        <f ca="1" t="shared" si="1"/>
        <v>7</v>
      </c>
      <c r="BJ15" s="56" t="str">
        <f t="shared" si="2"/>
        <v>VALENTINE Matthias</v>
      </c>
      <c r="BK15" s="56" t="str">
        <f t="shared" si="2"/>
        <v>1</v>
      </c>
      <c r="BL15" s="56">
        <f t="shared" si="2"/>
        <v>86</v>
      </c>
      <c r="BM15" s="56" t="str">
        <f t="shared" si="2"/>
        <v>JC ST SEBASTIEN</v>
      </c>
      <c r="BN15" s="59"/>
      <c r="BO15" s="59"/>
      <c r="BP15" s="59"/>
      <c r="BQ15" s="59"/>
      <c r="BR15" s="59"/>
      <c r="BS15" s="59"/>
      <c r="BT15" s="59"/>
      <c r="BU15" s="59"/>
      <c r="BV15" s="58"/>
      <c r="BW15" s="59"/>
      <c r="BX15" s="59"/>
      <c r="BY15" s="58"/>
      <c r="BZ15" s="59"/>
      <c r="CA15" s="58"/>
      <c r="CB15" s="59"/>
      <c r="CC15" s="58"/>
      <c r="CD15" s="59"/>
      <c r="CE15" s="59"/>
      <c r="CF15" s="59"/>
      <c r="CG15" s="58"/>
      <c r="CJ15" s="63"/>
      <c r="CK15" s="200"/>
      <c r="CL15" s="65"/>
      <c r="CM15" s="202"/>
    </row>
    <row r="16" spans="1:91" ht="21.75" customHeight="1" thickBot="1">
      <c r="A16" s="55" t="s">
        <v>68</v>
      </c>
      <c r="B16" s="55">
        <v>85</v>
      </c>
      <c r="C16" s="50">
        <f ca="1" t="shared" si="0"/>
        <v>8</v>
      </c>
      <c r="D16" s="67" t="s">
        <v>217</v>
      </c>
      <c r="E16" s="55" t="s">
        <v>98</v>
      </c>
      <c r="F16" s="55">
        <v>87</v>
      </c>
      <c r="G16" s="192" t="s">
        <v>218</v>
      </c>
      <c r="H16" s="59"/>
      <c r="I16" s="59"/>
      <c r="J16" s="59"/>
      <c r="K16" s="58" t="s">
        <v>72</v>
      </c>
      <c r="L16" s="59"/>
      <c r="M16" s="59"/>
      <c r="N16" s="58" t="s">
        <v>72</v>
      </c>
      <c r="O16" s="59"/>
      <c r="P16" s="59"/>
      <c r="Q16" s="59"/>
      <c r="R16" s="59"/>
      <c r="S16" s="59"/>
      <c r="T16" s="58" t="s">
        <v>85</v>
      </c>
      <c r="U16" s="59"/>
      <c r="V16" s="58"/>
      <c r="W16" s="59"/>
      <c r="X16" s="59"/>
      <c r="Y16" s="59"/>
      <c r="Z16" s="58" t="s">
        <v>72</v>
      </c>
      <c r="AA16" s="59"/>
      <c r="AB16" s="194"/>
      <c r="AC16" s="61"/>
      <c r="AD16" s="60"/>
      <c r="AE16" s="61"/>
      <c r="AF16" s="61"/>
      <c r="AG16" s="61"/>
      <c r="AH16" s="61"/>
      <c r="AI16" s="60" t="s">
        <v>144</v>
      </c>
      <c r="BC16" s="68"/>
      <c r="BD16" s="203"/>
      <c r="BE16" s="69"/>
      <c r="BF16" s="69"/>
      <c r="BG16" s="70"/>
      <c r="BI16" s="50">
        <f ca="1" t="shared" si="1"/>
        <v>8</v>
      </c>
      <c r="BJ16" s="56" t="str">
        <f t="shared" si="2"/>
        <v>BELLOUIN Frederic</v>
      </c>
      <c r="BK16" s="56" t="str">
        <f t="shared" si="2"/>
        <v>2</v>
      </c>
      <c r="BL16" s="56">
        <f t="shared" si="2"/>
        <v>87</v>
      </c>
      <c r="BM16" s="56" t="str">
        <f t="shared" si="2"/>
        <v>JUDO CLUB COMMEQUIERS</v>
      </c>
      <c r="BN16" s="59"/>
      <c r="BO16" s="59"/>
      <c r="BP16" s="59"/>
      <c r="BQ16" s="58"/>
      <c r="BR16" s="59"/>
      <c r="BS16" s="59"/>
      <c r="BT16" s="58"/>
      <c r="BU16" s="59"/>
      <c r="BV16" s="59"/>
      <c r="BW16" s="59"/>
      <c r="BX16" s="59"/>
      <c r="BY16" s="59"/>
      <c r="BZ16" s="58"/>
      <c r="CA16" s="59"/>
      <c r="CB16" s="58"/>
      <c r="CC16" s="59"/>
      <c r="CD16" s="59"/>
      <c r="CE16" s="59"/>
      <c r="CF16" s="58"/>
      <c r="CG16" s="59"/>
      <c r="CJ16" s="68"/>
      <c r="CK16" s="203"/>
      <c r="CL16" s="69"/>
      <c r="CM16" s="70"/>
    </row>
    <row r="17" spans="4:88" ht="18.75" customHeight="1" thickBot="1">
      <c r="D17" s="72"/>
      <c r="E17" s="72"/>
      <c r="F17" s="72"/>
      <c r="G17" s="72"/>
      <c r="H17" s="62"/>
      <c r="I17" s="62"/>
      <c r="J17" s="62"/>
      <c r="K17" s="62"/>
      <c r="L17" s="62"/>
      <c r="M17" s="73" t="s">
        <v>104</v>
      </c>
      <c r="N17" s="73"/>
      <c r="O17" s="204"/>
      <c r="P17" s="204"/>
      <c r="Q17" s="62"/>
      <c r="R17" s="62"/>
      <c r="S17" s="62"/>
      <c r="T17" s="62"/>
      <c r="BC17" s="205"/>
      <c r="BI17" s="71"/>
      <c r="BJ17" s="72"/>
      <c r="BK17" s="72"/>
      <c r="BL17" s="72"/>
      <c r="BM17" s="72"/>
      <c r="BN17" s="62"/>
      <c r="BO17" s="62"/>
      <c r="BP17" s="62"/>
      <c r="BQ17" s="62"/>
      <c r="BR17" s="62"/>
      <c r="BS17" s="73" t="s">
        <v>104</v>
      </c>
      <c r="BT17" s="73"/>
      <c r="BU17" s="73" t="s">
        <v>105</v>
      </c>
      <c r="BV17" s="73"/>
      <c r="BW17" s="73"/>
      <c r="BX17" s="73"/>
      <c r="BY17" s="62"/>
      <c r="BZ17" s="62"/>
      <c r="CJ17" s="205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7" t="s">
        <v>17</v>
      </c>
      <c r="E18" s="77" t="s">
        <v>18</v>
      </c>
      <c r="F18" s="206" t="s">
        <v>106</v>
      </c>
      <c r="G18" s="207" t="s">
        <v>20</v>
      </c>
      <c r="H18" s="79" t="s">
        <v>107</v>
      </c>
      <c r="I18" s="80" t="s">
        <v>108</v>
      </c>
      <c r="J18" s="80" t="s">
        <v>109</v>
      </c>
      <c r="K18" s="80" t="s">
        <v>110</v>
      </c>
      <c r="L18" s="81" t="s">
        <v>111</v>
      </c>
      <c r="M18" s="79" t="s">
        <v>112</v>
      </c>
      <c r="N18" s="208" t="s">
        <v>113</v>
      </c>
      <c r="O18" s="209" t="s">
        <v>116</v>
      </c>
      <c r="P18" s="210"/>
      <c r="Q18" s="211" t="s">
        <v>117</v>
      </c>
      <c r="R18" s="212" t="s">
        <v>118</v>
      </c>
      <c r="S18" s="89"/>
      <c r="T18" s="62"/>
      <c r="U18" s="213" t="s">
        <v>119</v>
      </c>
      <c r="V18" s="214"/>
      <c r="W18" s="214"/>
      <c r="X18" s="215"/>
      <c r="Y18" s="216"/>
      <c r="Z18" s="216"/>
      <c r="AA18" s="216"/>
      <c r="BC18" s="79" t="s">
        <v>120</v>
      </c>
      <c r="BD18" s="80" t="s">
        <v>121</v>
      </c>
      <c r="BE18" s="80" t="s">
        <v>122</v>
      </c>
      <c r="BF18" s="80" t="s">
        <v>123</v>
      </c>
      <c r="BG18" s="81" t="s">
        <v>124</v>
      </c>
      <c r="BI18" s="41" t="s">
        <v>16</v>
      </c>
      <c r="BJ18" s="77" t="s">
        <v>17</v>
      </c>
      <c r="BK18" s="77" t="s">
        <v>18</v>
      </c>
      <c r="BL18" s="206" t="s">
        <v>106</v>
      </c>
      <c r="BM18" s="207" t="s">
        <v>20</v>
      </c>
      <c r="BN18" s="79" t="s">
        <v>107</v>
      </c>
      <c r="BO18" s="80" t="s">
        <v>108</v>
      </c>
      <c r="BP18" s="80" t="s">
        <v>109</v>
      </c>
      <c r="BQ18" s="80" t="s">
        <v>110</v>
      </c>
      <c r="BR18" s="81" t="s">
        <v>111</v>
      </c>
      <c r="BS18" s="79" t="s">
        <v>112</v>
      </c>
      <c r="BT18" s="208" t="s">
        <v>113</v>
      </c>
      <c r="BU18" s="79" t="s">
        <v>120</v>
      </c>
      <c r="BV18" s="80" t="s">
        <v>121</v>
      </c>
      <c r="BW18" s="80" t="s">
        <v>122</v>
      </c>
      <c r="BX18" s="81" t="s">
        <v>123</v>
      </c>
      <c r="BY18" s="209" t="s">
        <v>116</v>
      </c>
      <c r="BZ18" s="210"/>
      <c r="CA18" s="211" t="s">
        <v>117</v>
      </c>
      <c r="CB18" s="212" t="s">
        <v>118</v>
      </c>
      <c r="CC18" s="89"/>
      <c r="CD18" s="62"/>
      <c r="CE18" s="213" t="s">
        <v>119</v>
      </c>
      <c r="CF18" s="214"/>
      <c r="CG18" s="214"/>
      <c r="CH18" s="215"/>
      <c r="CI18" s="217"/>
      <c r="CJ18" s="37"/>
      <c r="CK18" s="39"/>
    </row>
    <row r="19" spans="1:89" ht="21.75" customHeight="1">
      <c r="A19" s="55" t="str">
        <f aca="true" ca="1" t="shared" si="3" ref="A19:B26">OFFSET(A19,-10,0)</f>
        <v>PDL</v>
      </c>
      <c r="B19" s="55">
        <f ca="1" t="shared" si="3"/>
        <v>72</v>
      </c>
      <c r="C19" s="40">
        <v>1</v>
      </c>
      <c r="D19" s="117" t="str">
        <f aca="true" ca="1" t="shared" si="4" ref="D19:E26">OFFSET(D19,-10,0)</f>
        <v>ORY Antoine</v>
      </c>
      <c r="E19" s="55" t="str">
        <f ca="1" t="shared" si="4"/>
        <v>1</v>
      </c>
      <c r="F19" s="55">
        <v>0</v>
      </c>
      <c r="G19" s="55" t="str">
        <f aca="true" ca="1" t="shared" si="5" ref="G19:G26">OFFSET(G19,-10,0)</f>
        <v>JUDO CLUB DE LOMBRON</v>
      </c>
      <c r="H19" s="118">
        <v>10</v>
      </c>
      <c r="I19" s="119">
        <v>0</v>
      </c>
      <c r="J19" s="119">
        <v>0</v>
      </c>
      <c r="K19" s="119">
        <v>0</v>
      </c>
      <c r="L19" s="120">
        <v>0</v>
      </c>
      <c r="M19" s="99"/>
      <c r="N19" s="104"/>
      <c r="O19" s="218">
        <f aca="true" t="shared" si="6" ref="O19:O26">SUM(H19:N19,BC19:BG19)</f>
        <v>10</v>
      </c>
      <c r="P19" s="106"/>
      <c r="Q19" s="219"/>
      <c r="R19" s="88">
        <f aca="true" ca="1" t="shared" si="7" ref="R19:R26">SUM(OFFSET(R19,0,-12),OFFSET(R19,0,-3))</f>
        <v>10</v>
      </c>
      <c r="S19" s="89"/>
      <c r="T19" s="62"/>
      <c r="U19" s="220" t="s">
        <v>46</v>
      </c>
      <c r="V19" s="222" t="s">
        <v>21</v>
      </c>
      <c r="W19" s="222" t="s">
        <v>38</v>
      </c>
      <c r="X19" s="223" t="s">
        <v>58</v>
      </c>
      <c r="Y19" s="94"/>
      <c r="Z19" s="158"/>
      <c r="AA19" s="224"/>
      <c r="BC19" s="118"/>
      <c r="BD19" s="119"/>
      <c r="BE19" s="119"/>
      <c r="BF19" s="119"/>
      <c r="BG19" s="120"/>
      <c r="BI19" s="40">
        <v>1</v>
      </c>
      <c r="BJ19" s="55" t="str">
        <f aca="true" t="shared" si="8" ref="BJ19:BM26">D19</f>
        <v>ORY Antoine</v>
      </c>
      <c r="BK19" s="55" t="str">
        <f t="shared" si="8"/>
        <v>1</v>
      </c>
      <c r="BL19" s="55">
        <f t="shared" si="8"/>
        <v>0</v>
      </c>
      <c r="BM19" s="55" t="str">
        <f t="shared" si="8"/>
        <v>JUDO CLUB DE LOMBRON</v>
      </c>
      <c r="BN19" s="118"/>
      <c r="BO19" s="119"/>
      <c r="BP19" s="119"/>
      <c r="BQ19" s="119"/>
      <c r="BR19" s="120"/>
      <c r="BS19" s="99"/>
      <c r="BT19" s="104"/>
      <c r="BU19" s="99"/>
      <c r="BV19" s="100"/>
      <c r="BW19" s="100"/>
      <c r="BX19" s="101"/>
      <c r="BY19" s="218">
        <f aca="true" t="shared" si="9" ref="BY19:BY26">SUM(BN19:BT19,DF19:DJ19)</f>
        <v>0</v>
      </c>
      <c r="BZ19" s="106"/>
      <c r="CA19" s="219"/>
      <c r="CB19" s="88">
        <f aca="true" ca="1" t="shared" si="10" ref="CB19:CB26">SUM(OFFSET(CB19,0,-12),OFFSET(CB19,0,-3))</f>
        <v>0</v>
      </c>
      <c r="CC19" s="89"/>
      <c r="CD19" s="62"/>
      <c r="CE19" s="187" t="s">
        <v>46</v>
      </c>
      <c r="CF19" s="188" t="s">
        <v>21</v>
      </c>
      <c r="CG19" s="188" t="s">
        <v>38</v>
      </c>
      <c r="CH19" s="189" t="s">
        <v>58</v>
      </c>
      <c r="CI19" s="94"/>
      <c r="CJ19" s="99"/>
      <c r="CK19" s="101"/>
    </row>
    <row r="20" spans="1:89" ht="21.75" customHeight="1" thickBot="1">
      <c r="A20" s="55" t="str">
        <f ca="1" t="shared" si="3"/>
        <v>PDL</v>
      </c>
      <c r="B20" s="55">
        <f ca="1" t="shared" si="3"/>
        <v>44</v>
      </c>
      <c r="C20" s="40">
        <v>2</v>
      </c>
      <c r="D20" s="117" t="str">
        <f ca="1" t="shared" si="4"/>
        <v>ROPERS Corentin</v>
      </c>
      <c r="E20" s="55" t="str">
        <f ca="1" t="shared" si="4"/>
        <v>1</v>
      </c>
      <c r="F20" s="55">
        <v>70</v>
      </c>
      <c r="G20" s="55" t="str">
        <f ca="1" t="shared" si="5"/>
        <v>ETOILE SP HTE GOULAINE</v>
      </c>
      <c r="H20" s="118">
        <v>0</v>
      </c>
      <c r="I20" s="119">
        <v>0</v>
      </c>
      <c r="J20" s="119">
        <v>0</v>
      </c>
      <c r="K20" s="119">
        <v>0</v>
      </c>
      <c r="L20" s="120">
        <v>0</v>
      </c>
      <c r="M20" s="118"/>
      <c r="N20" s="123"/>
      <c r="O20" s="225">
        <f t="shared" si="6"/>
        <v>0</v>
      </c>
      <c r="P20" s="125"/>
      <c r="Q20" s="219"/>
      <c r="R20" s="88">
        <f ca="1" t="shared" si="7"/>
        <v>70</v>
      </c>
      <c r="S20" s="89"/>
      <c r="T20" s="62"/>
      <c r="U20" s="132" t="s">
        <v>52</v>
      </c>
      <c r="V20" s="240" t="s">
        <v>54</v>
      </c>
      <c r="W20" s="133" t="s">
        <v>55</v>
      </c>
      <c r="X20" s="241" t="s">
        <v>64</v>
      </c>
      <c r="Y20" s="94"/>
      <c r="Z20" s="224"/>
      <c r="AA20" s="224"/>
      <c r="BC20" s="118"/>
      <c r="BD20" s="119"/>
      <c r="BE20" s="119"/>
      <c r="BF20" s="119"/>
      <c r="BG20" s="120"/>
      <c r="BI20" s="40">
        <v>2</v>
      </c>
      <c r="BJ20" s="55" t="str">
        <f t="shared" si="8"/>
        <v>ROPERS Corentin</v>
      </c>
      <c r="BK20" s="55" t="str">
        <f t="shared" si="8"/>
        <v>1</v>
      </c>
      <c r="BL20" s="55">
        <f t="shared" si="8"/>
        <v>70</v>
      </c>
      <c r="BM20" s="55" t="str">
        <f t="shared" si="8"/>
        <v>ETOILE SP HTE GOULAINE</v>
      </c>
      <c r="BN20" s="118"/>
      <c r="BO20" s="119"/>
      <c r="BP20" s="119"/>
      <c r="BQ20" s="119"/>
      <c r="BR20" s="120"/>
      <c r="BS20" s="118"/>
      <c r="BT20" s="123"/>
      <c r="BU20" s="118"/>
      <c r="BV20" s="119"/>
      <c r="BW20" s="119"/>
      <c r="BX20" s="120"/>
      <c r="BY20" s="225">
        <f t="shared" si="9"/>
        <v>0</v>
      </c>
      <c r="BZ20" s="125"/>
      <c r="CA20" s="219"/>
      <c r="CB20" s="88">
        <f ca="1" t="shared" si="10"/>
        <v>0</v>
      </c>
      <c r="CC20" s="89"/>
      <c r="CD20" s="62"/>
      <c r="CE20" s="227" t="s">
        <v>52</v>
      </c>
      <c r="CF20" s="228" t="s">
        <v>54</v>
      </c>
      <c r="CG20" s="228" t="s">
        <v>55</v>
      </c>
      <c r="CH20" s="229" t="s">
        <v>64</v>
      </c>
      <c r="CI20" s="94"/>
      <c r="CJ20" s="118"/>
      <c r="CK20" s="120"/>
    </row>
    <row r="21" spans="1:89" ht="21.75" customHeight="1">
      <c r="A21" s="55" t="str">
        <f ca="1" t="shared" si="3"/>
        <v>PDL</v>
      </c>
      <c r="B21" s="55">
        <f ca="1" t="shared" si="3"/>
        <v>44</v>
      </c>
      <c r="C21" s="40">
        <v>3</v>
      </c>
      <c r="D21" s="117" t="str">
        <f ca="1" t="shared" si="4"/>
        <v>KASONGO Masembele</v>
      </c>
      <c r="E21" s="55" t="str">
        <f ca="1" t="shared" si="4"/>
        <v>1</v>
      </c>
      <c r="F21" s="55">
        <v>20</v>
      </c>
      <c r="G21" s="55" t="str">
        <f ca="1" t="shared" si="5"/>
        <v>JUDO CLUB NANTES</v>
      </c>
      <c r="H21" s="118">
        <v>0</v>
      </c>
      <c r="I21" s="119" t="str">
        <f>IF(M21&lt;&gt;"","-","")</f>
        <v>-</v>
      </c>
      <c r="J21" s="119" t="str">
        <f>IF(M21&lt;&gt;"","-","")</f>
        <v>-</v>
      </c>
      <c r="K21" s="119" t="str">
        <f>IF(M21&lt;&gt;"","-","")</f>
        <v>-</v>
      </c>
      <c r="L21" s="120" t="str">
        <f>IF(M21&lt;&gt;"","-","")</f>
        <v>-</v>
      </c>
      <c r="M21" s="118" t="s">
        <v>158</v>
      </c>
      <c r="N21" s="123"/>
      <c r="O21" s="225">
        <f t="shared" si="6"/>
        <v>0</v>
      </c>
      <c r="P21" s="125"/>
      <c r="Q21" s="219"/>
      <c r="R21" s="88">
        <f ca="1" t="shared" si="7"/>
        <v>20</v>
      </c>
      <c r="S21" s="89"/>
      <c r="T21" s="62"/>
      <c r="U21" s="94"/>
      <c r="V21" s="94"/>
      <c r="W21" s="230"/>
      <c r="X21" s="94"/>
      <c r="Y21" s="230"/>
      <c r="Z21" s="230"/>
      <c r="AA21" s="224"/>
      <c r="BC21" s="118"/>
      <c r="BD21" s="119"/>
      <c r="BE21" s="119"/>
      <c r="BF21" s="119"/>
      <c r="BG21" s="120"/>
      <c r="BI21" s="40">
        <v>3</v>
      </c>
      <c r="BJ21" s="55" t="str">
        <f t="shared" si="8"/>
        <v>KASONGO Masembele</v>
      </c>
      <c r="BK21" s="55" t="str">
        <f t="shared" si="8"/>
        <v>1</v>
      </c>
      <c r="BL21" s="55">
        <f t="shared" si="8"/>
        <v>20</v>
      </c>
      <c r="BM21" s="55" t="str">
        <f t="shared" si="8"/>
        <v>JUDO CLUB NANTES</v>
      </c>
      <c r="BN21" s="118"/>
      <c r="BO21" s="119"/>
      <c r="BP21" s="119"/>
      <c r="BQ21" s="119"/>
      <c r="BR21" s="120"/>
      <c r="BS21" s="118"/>
      <c r="BT21" s="123"/>
      <c r="BU21" s="118"/>
      <c r="BV21" s="119"/>
      <c r="BW21" s="119"/>
      <c r="BX21" s="120"/>
      <c r="BY21" s="225">
        <f t="shared" si="9"/>
        <v>0</v>
      </c>
      <c r="BZ21" s="125"/>
      <c r="CA21" s="219"/>
      <c r="CB21" s="88">
        <f ca="1" t="shared" si="10"/>
        <v>0</v>
      </c>
      <c r="CC21" s="89"/>
      <c r="CD21" s="62"/>
      <c r="CE21" s="138"/>
      <c r="CF21" s="94"/>
      <c r="CG21" s="230"/>
      <c r="CH21" s="94"/>
      <c r="CI21" s="230"/>
      <c r="CJ21" s="118"/>
      <c r="CK21" s="120"/>
    </row>
    <row r="22" spans="1:89" ht="21.75" customHeight="1">
      <c r="A22" s="55" t="str">
        <f ca="1" t="shared" si="3"/>
        <v>PDL</v>
      </c>
      <c r="B22" s="55">
        <f ca="1" t="shared" si="3"/>
        <v>44</v>
      </c>
      <c r="C22" s="40">
        <v>4</v>
      </c>
      <c r="D22" s="117" t="str">
        <f ca="1" t="shared" si="4"/>
        <v>GOUSSANOU David</v>
      </c>
      <c r="E22" s="55" t="str">
        <f ca="1" t="shared" si="4"/>
        <v>2</v>
      </c>
      <c r="F22" s="55">
        <v>0</v>
      </c>
      <c r="G22" s="55" t="str">
        <f ca="1" t="shared" si="5"/>
        <v>ASAG JUDO LA HAYE FOUASSIERE</v>
      </c>
      <c r="H22" s="118">
        <v>0</v>
      </c>
      <c r="I22" s="119">
        <v>10</v>
      </c>
      <c r="J22" s="119">
        <v>0</v>
      </c>
      <c r="K22" s="119">
        <v>10</v>
      </c>
      <c r="L22" s="120">
        <v>10</v>
      </c>
      <c r="M22" s="118"/>
      <c r="N22" s="123"/>
      <c r="O22" s="225">
        <f t="shared" si="6"/>
        <v>30</v>
      </c>
      <c r="P22" s="125"/>
      <c r="Q22" s="219"/>
      <c r="R22" s="88">
        <f ca="1" t="shared" si="7"/>
        <v>30</v>
      </c>
      <c r="S22" s="89"/>
      <c r="T22" s="62"/>
      <c r="U22" s="94"/>
      <c r="V22" s="94"/>
      <c r="W22" s="230"/>
      <c r="X22" s="94"/>
      <c r="Y22" s="230"/>
      <c r="Z22" s="230"/>
      <c r="AA22" s="224"/>
      <c r="BC22" s="118"/>
      <c r="BD22" s="119"/>
      <c r="BE22" s="119"/>
      <c r="BF22" s="119"/>
      <c r="BG22" s="120"/>
      <c r="BI22" s="40">
        <v>4</v>
      </c>
      <c r="BJ22" s="55" t="str">
        <f t="shared" si="8"/>
        <v>GOUSSANOU David</v>
      </c>
      <c r="BK22" s="55" t="str">
        <f t="shared" si="8"/>
        <v>2</v>
      </c>
      <c r="BL22" s="55">
        <f t="shared" si="8"/>
        <v>0</v>
      </c>
      <c r="BM22" s="55" t="str">
        <f t="shared" si="8"/>
        <v>ASAG JUDO LA HAYE FOUASSIERE</v>
      </c>
      <c r="BN22" s="118"/>
      <c r="BO22" s="119"/>
      <c r="BP22" s="119"/>
      <c r="BQ22" s="119"/>
      <c r="BR22" s="120"/>
      <c r="BS22" s="118"/>
      <c r="BT22" s="123"/>
      <c r="BU22" s="118"/>
      <c r="BV22" s="119"/>
      <c r="BW22" s="119"/>
      <c r="BX22" s="120"/>
      <c r="BY22" s="225">
        <f t="shared" si="9"/>
        <v>0</v>
      </c>
      <c r="BZ22" s="125"/>
      <c r="CA22" s="219"/>
      <c r="CB22" s="88">
        <f ca="1" t="shared" si="10"/>
        <v>0</v>
      </c>
      <c r="CC22" s="89"/>
      <c r="CD22" s="62"/>
      <c r="CE22" s="138"/>
      <c r="CF22" s="94"/>
      <c r="CG22" s="230"/>
      <c r="CH22" s="94"/>
      <c r="CI22" s="230"/>
      <c r="CJ22" s="118"/>
      <c r="CK22" s="120"/>
    </row>
    <row r="23" spans="1:89" ht="21.75" customHeight="1">
      <c r="A23" s="55" t="str">
        <f ca="1" t="shared" si="3"/>
        <v>PDL</v>
      </c>
      <c r="B23" s="55">
        <f ca="1" t="shared" si="3"/>
        <v>49</v>
      </c>
      <c r="C23" s="40">
        <v>5</v>
      </c>
      <c r="D23" s="117" t="str">
        <f ca="1" t="shared" si="4"/>
        <v>GUILBAULT Emmanuel</v>
      </c>
      <c r="E23" s="55" t="str">
        <f ca="1" t="shared" si="4"/>
        <v>2</v>
      </c>
      <c r="F23" s="55">
        <v>91</v>
      </c>
      <c r="G23" s="55" t="str">
        <f ca="1" t="shared" si="5"/>
        <v>J C DES MAUGES</v>
      </c>
      <c r="H23" s="118">
        <v>0</v>
      </c>
      <c r="I23" s="119">
        <v>10</v>
      </c>
      <c r="J23" s="119">
        <v>0</v>
      </c>
      <c r="K23" s="119">
        <v>10</v>
      </c>
      <c r="L23" s="120" t="str">
        <f>IF(M23&lt;&gt;"","-","")</f>
        <v>-</v>
      </c>
      <c r="M23" s="118">
        <v>10</v>
      </c>
      <c r="N23" s="123" t="s">
        <v>125</v>
      </c>
      <c r="O23" s="225">
        <f t="shared" si="6"/>
        <v>30</v>
      </c>
      <c r="P23" s="125"/>
      <c r="Q23" s="219"/>
      <c r="R23" s="139">
        <f ca="1" t="shared" si="7"/>
        <v>121</v>
      </c>
      <c r="S23" s="89"/>
      <c r="T23" s="62"/>
      <c r="U23" s="94"/>
      <c r="V23" s="94"/>
      <c r="W23" s="94"/>
      <c r="X23" s="94"/>
      <c r="Y23" s="94"/>
      <c r="Z23" s="224"/>
      <c r="AA23" s="224"/>
      <c r="BC23" s="118"/>
      <c r="BD23" s="119"/>
      <c r="BE23" s="119"/>
      <c r="BF23" s="119"/>
      <c r="BG23" s="120"/>
      <c r="BI23" s="40">
        <v>5</v>
      </c>
      <c r="BJ23" s="55" t="str">
        <f t="shared" si="8"/>
        <v>GUILBAULT Emmanuel</v>
      </c>
      <c r="BK23" s="55" t="str">
        <f t="shared" si="8"/>
        <v>2</v>
      </c>
      <c r="BL23" s="55">
        <f t="shared" si="8"/>
        <v>91</v>
      </c>
      <c r="BM23" s="55" t="str">
        <f t="shared" si="8"/>
        <v>J C DES MAUGES</v>
      </c>
      <c r="BN23" s="118"/>
      <c r="BO23" s="119"/>
      <c r="BP23" s="119"/>
      <c r="BQ23" s="119"/>
      <c r="BR23" s="120"/>
      <c r="BS23" s="118"/>
      <c r="BT23" s="123"/>
      <c r="BU23" s="118"/>
      <c r="BV23" s="119"/>
      <c r="BW23" s="119"/>
      <c r="BX23" s="120"/>
      <c r="BY23" s="225">
        <f t="shared" si="9"/>
        <v>0</v>
      </c>
      <c r="BZ23" s="125"/>
      <c r="CA23" s="219"/>
      <c r="CB23" s="88">
        <f ca="1" t="shared" si="10"/>
        <v>0</v>
      </c>
      <c r="CC23" s="89"/>
      <c r="CD23" s="62"/>
      <c r="CE23" s="138"/>
      <c r="CF23" s="94"/>
      <c r="CG23" s="94"/>
      <c r="CH23" s="94"/>
      <c r="CI23" s="94"/>
      <c r="CJ23" s="118"/>
      <c r="CK23" s="120"/>
    </row>
    <row r="24" spans="1:89" ht="21.75" customHeight="1">
      <c r="A24" s="55" t="str">
        <f ca="1" t="shared" si="3"/>
        <v>PDL</v>
      </c>
      <c r="B24" s="55">
        <f ca="1" t="shared" si="3"/>
        <v>85</v>
      </c>
      <c r="C24" s="40">
        <v>6</v>
      </c>
      <c r="D24" s="117" t="str">
        <f ca="1" t="shared" si="4"/>
        <v>PERRAUDEAU Stephane</v>
      </c>
      <c r="E24" s="55" t="str">
        <f ca="1" t="shared" si="4"/>
        <v>1</v>
      </c>
      <c r="F24" s="55">
        <v>0</v>
      </c>
      <c r="G24" s="55" t="str">
        <f ca="1" t="shared" si="5"/>
        <v>JUDO 85</v>
      </c>
      <c r="H24" s="118">
        <v>0</v>
      </c>
      <c r="I24" s="119">
        <v>10</v>
      </c>
      <c r="J24" s="119">
        <v>10</v>
      </c>
      <c r="K24" s="119">
        <v>0</v>
      </c>
      <c r="L24" s="120" t="str">
        <f>IF(M24&lt;&gt;"","-","")</f>
        <v>-</v>
      </c>
      <c r="M24" s="118">
        <v>0</v>
      </c>
      <c r="N24" s="123"/>
      <c r="O24" s="225">
        <f t="shared" si="6"/>
        <v>20</v>
      </c>
      <c r="P24" s="125"/>
      <c r="Q24" s="219"/>
      <c r="R24" s="88">
        <f ca="1" t="shared" si="7"/>
        <v>20</v>
      </c>
      <c r="S24" s="89"/>
      <c r="T24" s="62"/>
      <c r="U24" s="224"/>
      <c r="V24" s="224"/>
      <c r="W24" s="231"/>
      <c r="X24" s="94"/>
      <c r="Y24" s="231"/>
      <c r="Z24" s="224"/>
      <c r="AA24" s="224"/>
      <c r="BC24" s="118"/>
      <c r="BD24" s="119"/>
      <c r="BE24" s="119"/>
      <c r="BF24" s="119"/>
      <c r="BG24" s="120"/>
      <c r="BI24" s="40">
        <v>6</v>
      </c>
      <c r="BJ24" s="55" t="str">
        <f t="shared" si="8"/>
        <v>PERRAUDEAU Stephane</v>
      </c>
      <c r="BK24" s="55" t="str">
        <f t="shared" si="8"/>
        <v>1</v>
      </c>
      <c r="BL24" s="55">
        <f t="shared" si="8"/>
        <v>0</v>
      </c>
      <c r="BM24" s="55" t="str">
        <f t="shared" si="8"/>
        <v>JUDO 85</v>
      </c>
      <c r="BN24" s="118"/>
      <c r="BO24" s="119"/>
      <c r="BP24" s="119"/>
      <c r="BQ24" s="119"/>
      <c r="BR24" s="120"/>
      <c r="BS24" s="118"/>
      <c r="BT24" s="123"/>
      <c r="BU24" s="118"/>
      <c r="BV24" s="119"/>
      <c r="BW24" s="119"/>
      <c r="BX24" s="120"/>
      <c r="BY24" s="225">
        <f t="shared" si="9"/>
        <v>0</v>
      </c>
      <c r="BZ24" s="125"/>
      <c r="CA24" s="219"/>
      <c r="CB24" s="88">
        <f ca="1" t="shared" si="10"/>
        <v>0</v>
      </c>
      <c r="CC24" s="89"/>
      <c r="CD24" s="62"/>
      <c r="CE24" s="232"/>
      <c r="CF24" s="224"/>
      <c r="CG24" s="231"/>
      <c r="CH24" s="94"/>
      <c r="CI24" s="231"/>
      <c r="CJ24" s="118"/>
      <c r="CK24" s="120"/>
    </row>
    <row r="25" spans="1:89" ht="21.75" customHeight="1">
      <c r="A25" s="55" t="str">
        <f ca="1" t="shared" si="3"/>
        <v>PDL</v>
      </c>
      <c r="B25" s="55">
        <f ca="1" t="shared" si="3"/>
        <v>44</v>
      </c>
      <c r="C25" s="40">
        <v>7</v>
      </c>
      <c r="D25" s="117" t="str">
        <f ca="1" t="shared" si="4"/>
        <v>VALENTINE Matthias</v>
      </c>
      <c r="E25" s="55" t="str">
        <f ca="1" t="shared" si="4"/>
        <v>1</v>
      </c>
      <c r="F25" s="55">
        <v>0</v>
      </c>
      <c r="G25" s="55" t="str">
        <f ca="1" t="shared" si="5"/>
        <v>JC ST SEBASTIEN</v>
      </c>
      <c r="H25" s="118">
        <v>10</v>
      </c>
      <c r="I25" s="119">
        <v>0</v>
      </c>
      <c r="J25" s="119">
        <v>10</v>
      </c>
      <c r="K25" s="119">
        <v>0</v>
      </c>
      <c r="L25" s="120" t="str">
        <f>IF(M25&lt;&gt;"","-","")</f>
        <v>-</v>
      </c>
      <c r="M25" s="233">
        <v>0</v>
      </c>
      <c r="N25" s="234"/>
      <c r="O25" s="225">
        <f t="shared" si="6"/>
        <v>20</v>
      </c>
      <c r="P25" s="125"/>
      <c r="Q25" s="219"/>
      <c r="R25" s="88">
        <f ca="1" t="shared" si="7"/>
        <v>20</v>
      </c>
      <c r="S25" s="89"/>
      <c r="T25" s="62"/>
      <c r="U25" s="224"/>
      <c r="V25" s="224"/>
      <c r="W25" s="235"/>
      <c r="X25" s="94"/>
      <c r="Y25" s="235"/>
      <c r="Z25" s="224"/>
      <c r="AA25" s="224"/>
      <c r="BC25" s="118"/>
      <c r="BD25" s="119"/>
      <c r="BE25" s="119"/>
      <c r="BF25" s="119"/>
      <c r="BG25" s="120"/>
      <c r="BI25" s="40">
        <v>7</v>
      </c>
      <c r="BJ25" s="55" t="str">
        <f t="shared" si="8"/>
        <v>VALENTINE Matthias</v>
      </c>
      <c r="BK25" s="55" t="str">
        <f t="shared" si="8"/>
        <v>1</v>
      </c>
      <c r="BL25" s="55">
        <f t="shared" si="8"/>
        <v>0</v>
      </c>
      <c r="BM25" s="55" t="str">
        <f t="shared" si="8"/>
        <v>JC ST SEBASTIEN</v>
      </c>
      <c r="BN25" s="118"/>
      <c r="BO25" s="119"/>
      <c r="BP25" s="119"/>
      <c r="BQ25" s="119"/>
      <c r="BR25" s="120"/>
      <c r="BS25" s="233"/>
      <c r="BT25" s="234"/>
      <c r="BU25" s="118"/>
      <c r="BV25" s="119"/>
      <c r="BW25" s="119"/>
      <c r="BX25" s="120"/>
      <c r="BY25" s="225">
        <f t="shared" si="9"/>
        <v>0</v>
      </c>
      <c r="BZ25" s="125"/>
      <c r="CA25" s="219"/>
      <c r="CB25" s="88">
        <f ca="1" t="shared" si="10"/>
        <v>0</v>
      </c>
      <c r="CC25" s="89"/>
      <c r="CD25" s="62"/>
      <c r="CE25" s="232"/>
      <c r="CF25" s="224"/>
      <c r="CG25" s="235"/>
      <c r="CH25" s="94"/>
      <c r="CI25" s="235"/>
      <c r="CJ25" s="118"/>
      <c r="CK25" s="120"/>
    </row>
    <row r="26" spans="1:89" ht="21.75" customHeight="1" thickBot="1">
      <c r="A26" s="55" t="str">
        <f ca="1" t="shared" si="3"/>
        <v>PDL</v>
      </c>
      <c r="B26" s="55">
        <f ca="1" t="shared" si="3"/>
        <v>85</v>
      </c>
      <c r="C26" s="40">
        <v>8</v>
      </c>
      <c r="D26" s="117" t="str">
        <f ca="1" t="shared" si="4"/>
        <v>BELLOUIN Frederic</v>
      </c>
      <c r="E26" s="55" t="str">
        <f ca="1" t="shared" si="4"/>
        <v>2</v>
      </c>
      <c r="F26" s="55">
        <v>28</v>
      </c>
      <c r="G26" s="55" t="str">
        <f ca="1" t="shared" si="5"/>
        <v>JUDO CLUB COMMEQUIERS</v>
      </c>
      <c r="H26" s="141">
        <v>10</v>
      </c>
      <c r="I26" s="142">
        <v>10</v>
      </c>
      <c r="J26" s="142">
        <v>10</v>
      </c>
      <c r="K26" s="142">
        <v>10</v>
      </c>
      <c r="L26" s="143" t="str">
        <f>IF(M26&lt;&gt;"","-","")</f>
        <v>-</v>
      </c>
      <c r="M26" s="141">
        <v>10</v>
      </c>
      <c r="N26" s="146"/>
      <c r="O26" s="236">
        <f t="shared" si="6"/>
        <v>50</v>
      </c>
      <c r="P26" s="148"/>
      <c r="Q26" s="219"/>
      <c r="R26" s="88">
        <f ca="1" t="shared" si="7"/>
        <v>78</v>
      </c>
      <c r="S26" s="89"/>
      <c r="T26" s="62"/>
      <c r="U26" s="224"/>
      <c r="V26" s="224"/>
      <c r="W26" s="235"/>
      <c r="X26" s="94"/>
      <c r="Y26" s="235"/>
      <c r="Z26" s="224"/>
      <c r="AA26" s="224"/>
      <c r="BC26" s="141"/>
      <c r="BD26" s="142"/>
      <c r="BE26" s="142"/>
      <c r="BF26" s="142"/>
      <c r="BG26" s="143"/>
      <c r="BI26" s="40">
        <v>8</v>
      </c>
      <c r="BJ26" s="55" t="str">
        <f t="shared" si="8"/>
        <v>BELLOUIN Frederic</v>
      </c>
      <c r="BK26" s="55" t="str">
        <f t="shared" si="8"/>
        <v>2</v>
      </c>
      <c r="BL26" s="55">
        <f t="shared" si="8"/>
        <v>28</v>
      </c>
      <c r="BM26" s="55" t="str">
        <f t="shared" si="8"/>
        <v>JUDO CLUB COMMEQUIERS</v>
      </c>
      <c r="BN26" s="141"/>
      <c r="BO26" s="142"/>
      <c r="BP26" s="142"/>
      <c r="BQ26" s="142"/>
      <c r="BR26" s="143"/>
      <c r="BS26" s="141"/>
      <c r="BT26" s="146"/>
      <c r="BU26" s="141"/>
      <c r="BV26" s="142"/>
      <c r="BW26" s="142"/>
      <c r="BX26" s="143"/>
      <c r="BY26" s="236">
        <f t="shared" si="9"/>
        <v>0</v>
      </c>
      <c r="BZ26" s="148"/>
      <c r="CA26" s="219"/>
      <c r="CB26" s="88">
        <f ca="1" t="shared" si="10"/>
        <v>0</v>
      </c>
      <c r="CC26" s="89"/>
      <c r="CD26" s="62"/>
      <c r="CE26" s="237"/>
      <c r="CF26" s="238"/>
      <c r="CG26" s="239"/>
      <c r="CH26" s="153"/>
      <c r="CI26" s="239"/>
      <c r="CJ26" s="141"/>
      <c r="CK26" s="143"/>
    </row>
    <row r="27" spans="14:72" ht="12.75">
      <c r="N27" s="46" t="s">
        <v>126</v>
      </c>
      <c r="BC27" s="224"/>
      <c r="BD27" s="224"/>
      <c r="BE27" s="224"/>
      <c r="BF27" s="224"/>
      <c r="BI27" s="71"/>
      <c r="BT27" s="46" t="s">
        <v>126</v>
      </c>
    </row>
    <row r="28" spans="3:35" ht="12.75" hidden="1">
      <c r="C28" s="71">
        <f>COUNT(H28:BG28)</f>
        <v>18</v>
      </c>
      <c r="G28" s="159" t="s">
        <v>127</v>
      </c>
      <c r="H28" s="160">
        <v>1</v>
      </c>
      <c r="I28" s="160">
        <v>2</v>
      </c>
      <c r="J28" s="160">
        <v>3</v>
      </c>
      <c r="K28" s="160">
        <v>4</v>
      </c>
      <c r="L28" s="160">
        <v>5</v>
      </c>
      <c r="M28" s="160">
        <v>6</v>
      </c>
      <c r="N28" s="160">
        <v>7</v>
      </c>
      <c r="O28" s="160"/>
      <c r="P28" s="160">
        <v>8</v>
      </c>
      <c r="Q28" s="160">
        <v>9</v>
      </c>
      <c r="R28" s="160">
        <v>10</v>
      </c>
      <c r="S28" s="160"/>
      <c r="T28" s="160">
        <v>11</v>
      </c>
      <c r="U28" s="160">
        <v>12</v>
      </c>
      <c r="V28" s="160"/>
      <c r="W28" s="160">
        <v>13</v>
      </c>
      <c r="X28" s="160">
        <v>14</v>
      </c>
      <c r="Y28" s="160"/>
      <c r="Z28" s="160">
        <v>15</v>
      </c>
      <c r="AA28" s="160">
        <v>16</v>
      </c>
      <c r="AB28" s="161"/>
      <c r="AC28" s="161"/>
      <c r="AD28" s="161"/>
      <c r="AE28" s="161"/>
      <c r="AF28" s="161"/>
      <c r="AG28" s="161">
        <v>17</v>
      </c>
      <c r="AH28" s="161"/>
      <c r="AI28" s="161">
        <v>18</v>
      </c>
    </row>
    <row r="29" spans="7:35" ht="12.75" hidden="1">
      <c r="G29" s="159" t="s">
        <v>128</v>
      </c>
      <c r="H29" s="160">
        <v>1</v>
      </c>
      <c r="I29" s="160">
        <v>1</v>
      </c>
      <c r="J29" s="160">
        <v>2</v>
      </c>
      <c r="K29" s="160">
        <v>1</v>
      </c>
      <c r="L29" s="160">
        <v>2</v>
      </c>
      <c r="M29" s="160">
        <v>2</v>
      </c>
      <c r="N29" s="160">
        <v>3</v>
      </c>
      <c r="O29" s="160"/>
      <c r="P29" s="160">
        <v>3</v>
      </c>
      <c r="Q29" s="160">
        <v>3</v>
      </c>
      <c r="R29" s="160">
        <v>4</v>
      </c>
      <c r="S29" s="160"/>
      <c r="T29" s="160">
        <v>3</v>
      </c>
      <c r="U29" s="160">
        <v>5</v>
      </c>
      <c r="V29" s="160"/>
      <c r="W29" s="160">
        <v>4</v>
      </c>
      <c r="X29" s="160">
        <v>5</v>
      </c>
      <c r="Y29" s="160"/>
      <c r="Z29" s="160">
        <v>5</v>
      </c>
      <c r="AA29" s="160">
        <v>4</v>
      </c>
      <c r="AB29" s="161"/>
      <c r="AC29" s="161"/>
      <c r="AD29" s="161"/>
      <c r="AE29" s="161"/>
      <c r="AF29" s="161"/>
      <c r="AG29" s="161">
        <v>1</v>
      </c>
      <c r="AH29" s="161"/>
      <c r="AI29" s="161">
        <v>1</v>
      </c>
    </row>
    <row r="30" spans="7:35" ht="12.75" hidden="1">
      <c r="G30" s="159" t="s">
        <v>129</v>
      </c>
      <c r="H30" s="160">
        <v>1</v>
      </c>
      <c r="I30" s="160">
        <v>1</v>
      </c>
      <c r="J30" s="160">
        <v>1</v>
      </c>
      <c r="K30" s="160">
        <v>1</v>
      </c>
      <c r="L30" s="160">
        <v>2</v>
      </c>
      <c r="M30" s="160">
        <v>2</v>
      </c>
      <c r="N30" s="160">
        <v>2</v>
      </c>
      <c r="O30" s="160"/>
      <c r="P30" s="160">
        <v>1</v>
      </c>
      <c r="Q30" s="160">
        <v>3</v>
      </c>
      <c r="R30" s="160">
        <v>4</v>
      </c>
      <c r="S30" s="160"/>
      <c r="T30" s="160">
        <v>3</v>
      </c>
      <c r="U30" s="160">
        <v>2</v>
      </c>
      <c r="V30" s="160"/>
      <c r="W30" s="160">
        <v>3</v>
      </c>
      <c r="X30" s="160">
        <v>4</v>
      </c>
      <c r="Y30" s="160"/>
      <c r="Z30" s="160">
        <v>4</v>
      </c>
      <c r="AA30" s="160">
        <v>4</v>
      </c>
      <c r="AB30" s="161"/>
      <c r="AC30" s="161"/>
      <c r="AD30" s="161"/>
      <c r="AE30" s="161"/>
      <c r="AF30" s="161"/>
      <c r="AG30" s="161">
        <v>1</v>
      </c>
      <c r="AH30" s="161"/>
      <c r="AI30" s="161">
        <v>1</v>
      </c>
    </row>
  </sheetData>
  <sheetProtection formatCells="0" formatColumns="0" selectLockedCells="1"/>
  <mergeCells count="60">
    <mergeCell ref="BY23:BZ23"/>
    <mergeCell ref="CB23:CC23"/>
    <mergeCell ref="BY25:BZ25"/>
    <mergeCell ref="CB25:CC25"/>
    <mergeCell ref="BY26:BZ26"/>
    <mergeCell ref="CB26:CC26"/>
    <mergeCell ref="BY24:BZ24"/>
    <mergeCell ref="CB24:CC24"/>
    <mergeCell ref="BY19:BZ19"/>
    <mergeCell ref="CB19:CC19"/>
    <mergeCell ref="BY20:BZ20"/>
    <mergeCell ref="CB20:CC20"/>
    <mergeCell ref="BY21:BZ21"/>
    <mergeCell ref="CB21:CC21"/>
    <mergeCell ref="BY22:BZ22"/>
    <mergeCell ref="CB22:CC22"/>
    <mergeCell ref="CC5:CE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M4:BM6"/>
    <mergeCell ref="U18:X18"/>
    <mergeCell ref="R18:S18"/>
    <mergeCell ref="R19:S19"/>
    <mergeCell ref="BC6:BG6"/>
    <mergeCell ref="Z5:AA6"/>
    <mergeCell ref="W5:Y6"/>
    <mergeCell ref="BV1:BX1"/>
    <mergeCell ref="BQ2:BT2"/>
    <mergeCell ref="BV2:BV3"/>
    <mergeCell ref="BW2:BW3"/>
    <mergeCell ref="BX2:BX3"/>
    <mergeCell ref="M17:N17"/>
    <mergeCell ref="P1:R1"/>
    <mergeCell ref="G4:G6"/>
    <mergeCell ref="O26:P26"/>
    <mergeCell ref="O21:P21"/>
    <mergeCell ref="O22:P22"/>
    <mergeCell ref="O23:P23"/>
    <mergeCell ref="R24:S24"/>
    <mergeCell ref="R21:S21"/>
    <mergeCell ref="R26:S26"/>
    <mergeCell ref="K2:N2"/>
    <mergeCell ref="P2:P3"/>
    <mergeCell ref="Q2:Q3"/>
    <mergeCell ref="R2:R3"/>
    <mergeCell ref="O18:P18"/>
    <mergeCell ref="R22:S22"/>
    <mergeCell ref="O19:P19"/>
    <mergeCell ref="O20:P20"/>
    <mergeCell ref="O25:P25"/>
    <mergeCell ref="R20:S20"/>
    <mergeCell ref="R25:S25"/>
    <mergeCell ref="O24:P24"/>
    <mergeCell ref="R23:S23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CW26"/>
  <sheetViews>
    <sheetView zoomScale="90" zoomScaleNormal="90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46" hidden="1" customWidth="1"/>
    <col min="2" max="2" width="5.140625" style="46" hidden="1" customWidth="1"/>
    <col min="3" max="3" width="4.421875" style="71" bestFit="1" customWidth="1"/>
    <col min="4" max="4" width="24.421875" style="46" customWidth="1"/>
    <col min="5" max="5" width="4.8515625" style="46" customWidth="1"/>
    <col min="6" max="6" width="7.7109375" style="62" customWidth="1"/>
    <col min="7" max="7" width="33.8515625" style="46" customWidth="1"/>
    <col min="8" max="22" width="5.28125" style="46" customWidth="1"/>
    <col min="23" max="23" width="2.7109375" style="46" customWidth="1"/>
    <col min="24" max="29" width="11.421875" style="0" hidden="1" customWidth="1"/>
    <col min="30" max="53" width="11.421875" style="46" hidden="1" customWidth="1"/>
    <col min="54" max="54" width="10.00390625" style="46" hidden="1" customWidth="1"/>
    <col min="55" max="59" width="5.28125" style="46" hidden="1" customWidth="1"/>
    <col min="60" max="60" width="11.421875" style="46" customWidth="1"/>
    <col min="61" max="61" width="4.57421875" style="46" hidden="1" customWidth="1"/>
    <col min="62" max="62" width="22.7109375" style="46" hidden="1" customWidth="1"/>
    <col min="63" max="63" width="3.00390625" style="46" hidden="1" customWidth="1"/>
    <col min="64" max="64" width="7.7109375" style="46" hidden="1" customWidth="1"/>
    <col min="65" max="65" width="21.8515625" style="46" hidden="1" customWidth="1"/>
    <col min="66" max="80" width="3.8515625" style="46" hidden="1" customWidth="1"/>
    <col min="81" max="81" width="2.140625" style="46" hidden="1" customWidth="1"/>
    <col min="82" max="82" width="11.421875" style="46" hidden="1" customWidth="1"/>
    <col min="83" max="86" width="3.8515625" style="46" hidden="1" customWidth="1"/>
    <col min="87" max="95" width="11.421875" style="46" hidden="1" customWidth="1"/>
    <col min="96" max="16384" width="11.421875" style="46" customWidth="1"/>
  </cols>
  <sheetData>
    <row r="1" spans="3:101" ht="13.5" thickBot="1">
      <c r="C1" s="242">
        <v>6</v>
      </c>
      <c r="P1" s="6" t="s">
        <v>0</v>
      </c>
      <c r="Q1" s="6"/>
      <c r="R1" s="6"/>
      <c r="S1" s="243"/>
      <c r="T1" s="243"/>
      <c r="BI1" s="242">
        <v>6</v>
      </c>
      <c r="BL1" s="62"/>
      <c r="BV1" s="6" t="s">
        <v>0</v>
      </c>
      <c r="BW1" s="6"/>
      <c r="BX1" s="6"/>
      <c r="BY1" s="243"/>
      <c r="BZ1" s="243"/>
      <c r="CW1" s="46" t="s">
        <v>219</v>
      </c>
    </row>
    <row r="2" spans="6:101" ht="16.5" customHeight="1" thickBot="1">
      <c r="F2" s="53" t="s">
        <v>2</v>
      </c>
      <c r="G2" s="9" t="s">
        <v>220</v>
      </c>
      <c r="H2" s="46">
        <v>3</v>
      </c>
      <c r="J2" s="244" t="s">
        <v>4</v>
      </c>
      <c r="K2" s="174">
        <f ca="1">TODAY()</f>
        <v>41798</v>
      </c>
      <c r="L2" s="174"/>
      <c r="M2" s="174"/>
      <c r="N2" s="174"/>
      <c r="P2" s="175" t="s">
        <v>160</v>
      </c>
      <c r="Q2" s="175"/>
      <c r="R2" s="12"/>
      <c r="S2" s="245"/>
      <c r="T2" s="245"/>
      <c r="U2" s="94"/>
      <c r="V2" s="245"/>
      <c r="BI2" s="71"/>
      <c r="BL2" s="53" t="s">
        <v>2</v>
      </c>
      <c r="BM2" s="9" t="str">
        <f>G2</f>
        <v>21 -  P40 M 1D</v>
      </c>
      <c r="BP2" s="244" t="s">
        <v>4</v>
      </c>
      <c r="BQ2" s="174">
        <f ca="1">TODAY()</f>
        <v>41798</v>
      </c>
      <c r="BR2" s="174"/>
      <c r="BS2" s="174"/>
      <c r="BT2" s="174"/>
      <c r="BV2" s="175"/>
      <c r="BW2" s="175"/>
      <c r="BX2" s="12"/>
      <c r="BY2" s="245"/>
      <c r="BZ2" s="245"/>
      <c r="CA2" s="94"/>
      <c r="CB2" s="245"/>
      <c r="CW2" s="46" t="s">
        <v>221</v>
      </c>
    </row>
    <row r="3" spans="16:80" ht="13.5" customHeight="1" thickBot="1">
      <c r="P3" s="176"/>
      <c r="Q3" s="176"/>
      <c r="R3" s="14"/>
      <c r="S3" s="245"/>
      <c r="T3" s="245"/>
      <c r="U3" s="245"/>
      <c r="V3" s="245"/>
      <c r="BI3" s="71"/>
      <c r="BL3" s="62"/>
      <c r="BV3" s="176"/>
      <c r="BW3" s="176"/>
      <c r="BX3" s="14"/>
      <c r="BY3" s="245"/>
      <c r="BZ3" s="245"/>
      <c r="CA3" s="245"/>
      <c r="CB3" s="245"/>
    </row>
    <row r="4" spans="6:68" ht="13.5" thickBot="1">
      <c r="F4" s="246"/>
      <c r="G4" s="247"/>
      <c r="J4" s="46" t="s">
        <v>7</v>
      </c>
      <c r="BI4" s="71"/>
      <c r="BL4" s="246"/>
      <c r="BM4" s="247"/>
      <c r="BP4" s="46" t="s">
        <v>7</v>
      </c>
    </row>
    <row r="5" spans="6:80" ht="13.5" customHeight="1" thickTop="1">
      <c r="F5" s="246" t="s">
        <v>9</v>
      </c>
      <c r="G5" s="248"/>
      <c r="J5" s="244" t="s">
        <v>10</v>
      </c>
      <c r="S5" s="21" t="s">
        <v>11</v>
      </c>
      <c r="T5" s="22"/>
      <c r="U5" s="23" t="str">
        <f>LEFT(G2,2)</f>
        <v>21</v>
      </c>
      <c r="V5" s="24"/>
      <c r="BI5" s="71"/>
      <c r="BL5" s="246" t="s">
        <v>9</v>
      </c>
      <c r="BM5" s="248"/>
      <c r="BP5" s="244" t="s">
        <v>10</v>
      </c>
      <c r="BX5" s="21" t="s">
        <v>11</v>
      </c>
      <c r="BY5" s="21"/>
      <c r="BZ5" s="22"/>
      <c r="CA5" s="23" t="str">
        <f>U5</f>
        <v>21</v>
      </c>
      <c r="CB5" s="24"/>
    </row>
    <row r="6" spans="7:80" ht="13.5" customHeight="1" thickBot="1">
      <c r="G6" s="249"/>
      <c r="H6" s="244"/>
      <c r="I6" s="244"/>
      <c r="J6" s="244"/>
      <c r="K6" s="244"/>
      <c r="S6" s="21"/>
      <c r="T6" s="22"/>
      <c r="U6" s="26"/>
      <c r="V6" s="27"/>
      <c r="BC6" s="250"/>
      <c r="BD6" s="250"/>
      <c r="BE6" s="250"/>
      <c r="BF6" s="250"/>
      <c r="BG6" s="250"/>
      <c r="BI6" s="71"/>
      <c r="BL6" s="62"/>
      <c r="BM6" s="249"/>
      <c r="BN6" s="244"/>
      <c r="BO6" s="244"/>
      <c r="BP6" s="244"/>
      <c r="BQ6" s="244"/>
      <c r="BX6" s="21"/>
      <c r="BY6" s="21"/>
      <c r="BZ6" s="22"/>
      <c r="CA6" s="26"/>
      <c r="CB6" s="27"/>
    </row>
    <row r="7" spans="54:86" ht="19.5" customHeight="1" thickTop="1">
      <c r="BB7" s="46" t="s">
        <v>13</v>
      </c>
      <c r="BC7" s="32"/>
      <c r="BD7" s="33"/>
      <c r="BE7" s="33"/>
      <c r="BF7" s="33"/>
      <c r="BG7" s="34"/>
      <c r="BI7" s="71"/>
      <c r="BL7" s="62"/>
      <c r="CB7" s="251" t="s">
        <v>13</v>
      </c>
      <c r="CC7" s="251"/>
      <c r="CD7" s="191"/>
      <c r="CE7" s="32"/>
      <c r="CF7" s="33"/>
      <c r="CG7" s="33"/>
      <c r="CH7" s="34"/>
    </row>
    <row r="8" spans="1:86" s="62" customFormat="1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252" t="s">
        <v>18</v>
      </c>
      <c r="F8" s="41" t="s">
        <v>19</v>
      </c>
      <c r="G8" s="41" t="s">
        <v>20</v>
      </c>
      <c r="H8" s="42" t="s">
        <v>46</v>
      </c>
      <c r="I8" s="42" t="s">
        <v>58</v>
      </c>
      <c r="J8" s="42" t="s">
        <v>54</v>
      </c>
      <c r="K8" s="42" t="s">
        <v>31</v>
      </c>
      <c r="L8" s="42" t="s">
        <v>39</v>
      </c>
      <c r="M8" s="42" t="s">
        <v>41</v>
      </c>
      <c r="N8" s="42" t="s">
        <v>21</v>
      </c>
      <c r="O8" s="42" t="s">
        <v>32</v>
      </c>
      <c r="P8" s="42" t="s">
        <v>51</v>
      </c>
      <c r="Q8" s="42" t="s">
        <v>26</v>
      </c>
      <c r="R8" s="42" t="s">
        <v>23</v>
      </c>
      <c r="S8" s="42" t="s">
        <v>29</v>
      </c>
      <c r="T8" s="42" t="s">
        <v>52</v>
      </c>
      <c r="U8" s="42" t="s">
        <v>36</v>
      </c>
      <c r="V8" s="42" t="s">
        <v>50</v>
      </c>
      <c r="BB8" s="62" t="s">
        <v>66</v>
      </c>
      <c r="BC8" s="47"/>
      <c r="BD8" s="48"/>
      <c r="BE8" s="48"/>
      <c r="BF8" s="48"/>
      <c r="BG8" s="49"/>
      <c r="BI8" s="41" t="s">
        <v>16</v>
      </c>
      <c r="BJ8" s="41" t="s">
        <v>17</v>
      </c>
      <c r="BK8" s="252" t="s">
        <v>18</v>
      </c>
      <c r="BL8" s="41" t="s">
        <v>19</v>
      </c>
      <c r="BM8" s="41" t="s">
        <v>20</v>
      </c>
      <c r="BN8" s="48" t="s">
        <v>46</v>
      </c>
      <c r="BO8" s="48" t="s">
        <v>58</v>
      </c>
      <c r="BP8" s="48" t="s">
        <v>54</v>
      </c>
      <c r="BQ8" s="48" t="s">
        <v>31</v>
      </c>
      <c r="BR8" s="48" t="s">
        <v>39</v>
      </c>
      <c r="BS8" s="48" t="s">
        <v>41</v>
      </c>
      <c r="BT8" s="48" t="s">
        <v>21</v>
      </c>
      <c r="BU8" s="48" t="s">
        <v>32</v>
      </c>
      <c r="BV8" s="48" t="s">
        <v>51</v>
      </c>
      <c r="BW8" s="48" t="s">
        <v>26</v>
      </c>
      <c r="BX8" s="48" t="s">
        <v>23</v>
      </c>
      <c r="BY8" s="48" t="s">
        <v>29</v>
      </c>
      <c r="BZ8" s="48" t="s">
        <v>52</v>
      </c>
      <c r="CA8" s="48" t="s">
        <v>36</v>
      </c>
      <c r="CB8" s="48" t="s">
        <v>50</v>
      </c>
      <c r="CC8" s="190" t="s">
        <v>66</v>
      </c>
      <c r="CD8" s="191"/>
      <c r="CE8" s="47"/>
      <c r="CF8" s="48"/>
      <c r="CG8" s="48"/>
      <c r="CH8" s="49"/>
    </row>
    <row r="9" spans="1:86" ht="34.5" customHeight="1">
      <c r="A9" s="55" t="s">
        <v>136</v>
      </c>
      <c r="B9" s="55">
        <v>35</v>
      </c>
      <c r="C9" s="50">
        <f aca="true" ca="1" t="shared" si="0" ref="C9:C14">OFFSET(C9,8,0)</f>
        <v>1</v>
      </c>
      <c r="D9" s="67" t="s">
        <v>222</v>
      </c>
      <c r="E9" s="55" t="s">
        <v>5</v>
      </c>
      <c r="F9" s="55">
        <v>62</v>
      </c>
      <c r="G9" s="57" t="s">
        <v>223</v>
      </c>
      <c r="H9" s="58" t="s">
        <v>79</v>
      </c>
      <c r="I9" s="59"/>
      <c r="J9" s="59"/>
      <c r="K9" s="58" t="s">
        <v>189</v>
      </c>
      <c r="L9" s="59"/>
      <c r="M9" s="59"/>
      <c r="N9" s="58" t="s">
        <v>71</v>
      </c>
      <c r="O9" s="59"/>
      <c r="P9" s="59"/>
      <c r="Q9" s="58" t="s">
        <v>71</v>
      </c>
      <c r="R9" s="59"/>
      <c r="S9" s="59"/>
      <c r="T9" s="59"/>
      <c r="U9" s="58" t="s">
        <v>72</v>
      </c>
      <c r="V9" s="59"/>
      <c r="BC9" s="63"/>
      <c r="BD9" s="65"/>
      <c r="BE9" s="65"/>
      <c r="BF9" s="65"/>
      <c r="BG9" s="66"/>
      <c r="BI9" s="50">
        <f aca="true" ca="1" t="shared" si="1" ref="BI9:BI14">OFFSET(BI9,8,0)</f>
        <v>1</v>
      </c>
      <c r="BJ9" s="56" t="str">
        <f aca="true" t="shared" si="2" ref="BJ9:BM14">D9</f>
        <v>CALVAR Stephane</v>
      </c>
      <c r="BK9" s="56" t="str">
        <f t="shared" si="2"/>
        <v>1</v>
      </c>
      <c r="BL9" s="56">
        <f t="shared" si="2"/>
        <v>62</v>
      </c>
      <c r="BM9" s="56" t="str">
        <f t="shared" si="2"/>
        <v>JUDO CLUB DU PAYS GALLO</v>
      </c>
      <c r="BN9" s="58"/>
      <c r="BO9" s="59"/>
      <c r="BP9" s="59"/>
      <c r="BQ9" s="58"/>
      <c r="BR9" s="59"/>
      <c r="BS9" s="59"/>
      <c r="BT9" s="58"/>
      <c r="BU9" s="59"/>
      <c r="BV9" s="59"/>
      <c r="BW9" s="58"/>
      <c r="BX9" s="59"/>
      <c r="BY9" s="59"/>
      <c r="BZ9" s="59"/>
      <c r="CA9" s="58"/>
      <c r="CB9" s="59"/>
      <c r="CE9" s="63"/>
      <c r="CF9" s="65"/>
      <c r="CG9" s="65"/>
      <c r="CH9" s="66"/>
    </row>
    <row r="10" spans="1:86" ht="34.5" customHeight="1">
      <c r="A10" s="55" t="s">
        <v>68</v>
      </c>
      <c r="B10" s="55">
        <v>44</v>
      </c>
      <c r="C10" s="50">
        <f ca="1" t="shared" si="0"/>
        <v>2</v>
      </c>
      <c r="D10" s="67" t="s">
        <v>224</v>
      </c>
      <c r="E10" s="55" t="s">
        <v>5</v>
      </c>
      <c r="F10" s="55">
        <v>65</v>
      </c>
      <c r="G10" s="57" t="s">
        <v>225</v>
      </c>
      <c r="H10" s="58" t="s">
        <v>75</v>
      </c>
      <c r="I10" s="59"/>
      <c r="J10" s="59"/>
      <c r="K10" s="59"/>
      <c r="L10" s="59"/>
      <c r="M10" s="58" t="s">
        <v>72</v>
      </c>
      <c r="N10" s="59"/>
      <c r="O10" s="58" t="s">
        <v>226</v>
      </c>
      <c r="P10" s="59"/>
      <c r="Q10" s="59"/>
      <c r="R10" s="58" t="s">
        <v>71</v>
      </c>
      <c r="S10" s="59"/>
      <c r="T10" s="59"/>
      <c r="U10" s="59"/>
      <c r="V10" s="58" t="s">
        <v>71</v>
      </c>
      <c r="BC10" s="63"/>
      <c r="BD10" s="65"/>
      <c r="BE10" s="65"/>
      <c r="BF10" s="65"/>
      <c r="BG10" s="66"/>
      <c r="BI10" s="50">
        <f ca="1" t="shared" si="1"/>
        <v>2</v>
      </c>
      <c r="BJ10" s="56" t="str">
        <f t="shared" si="2"/>
        <v>LACARIN J-Luc</v>
      </c>
      <c r="BK10" s="56" t="str">
        <f t="shared" si="2"/>
        <v>1</v>
      </c>
      <c r="BL10" s="56">
        <f t="shared" si="2"/>
        <v>65</v>
      </c>
      <c r="BM10" s="56" t="str">
        <f t="shared" si="2"/>
        <v>J.C.SUCEEN</v>
      </c>
      <c r="BN10" s="58"/>
      <c r="BO10" s="59"/>
      <c r="BP10" s="59"/>
      <c r="BQ10" s="59"/>
      <c r="BR10" s="59"/>
      <c r="BS10" s="58"/>
      <c r="BT10" s="59"/>
      <c r="BU10" s="58"/>
      <c r="BV10" s="59"/>
      <c r="BW10" s="59"/>
      <c r="BX10" s="58"/>
      <c r="BY10" s="59"/>
      <c r="BZ10" s="59"/>
      <c r="CA10" s="59"/>
      <c r="CB10" s="58"/>
      <c r="CE10" s="63"/>
      <c r="CF10" s="65"/>
      <c r="CG10" s="65"/>
      <c r="CH10" s="66"/>
    </row>
    <row r="11" spans="1:86" ht="34.5" customHeight="1">
      <c r="A11" s="55" t="s">
        <v>68</v>
      </c>
      <c r="B11" s="55">
        <v>44</v>
      </c>
      <c r="C11" s="50">
        <f ca="1" t="shared" si="0"/>
        <v>3</v>
      </c>
      <c r="D11" s="67" t="s">
        <v>227</v>
      </c>
      <c r="E11" s="55" t="s">
        <v>5</v>
      </c>
      <c r="F11" s="55">
        <v>68</v>
      </c>
      <c r="G11" s="57" t="s">
        <v>95</v>
      </c>
      <c r="H11" s="59"/>
      <c r="I11" s="58" t="s">
        <v>76</v>
      </c>
      <c r="J11" s="59"/>
      <c r="K11" s="59"/>
      <c r="L11" s="58" t="s">
        <v>75</v>
      </c>
      <c r="M11" s="59"/>
      <c r="N11" s="58" t="s">
        <v>93</v>
      </c>
      <c r="O11" s="59"/>
      <c r="P11" s="59"/>
      <c r="Q11" s="59"/>
      <c r="R11" s="59"/>
      <c r="S11" s="58" t="s">
        <v>72</v>
      </c>
      <c r="T11" s="59"/>
      <c r="U11" s="59"/>
      <c r="V11" s="58" t="s">
        <v>72</v>
      </c>
      <c r="BC11" s="63"/>
      <c r="BD11" s="65"/>
      <c r="BE11" s="65"/>
      <c r="BF11" s="65"/>
      <c r="BG11" s="66"/>
      <c r="BI11" s="50">
        <f ca="1" t="shared" si="1"/>
        <v>3</v>
      </c>
      <c r="BJ11" s="56" t="str">
        <f t="shared" si="2"/>
        <v>SORIN Dominique</v>
      </c>
      <c r="BK11" s="56" t="str">
        <f t="shared" si="2"/>
        <v>1</v>
      </c>
      <c r="BL11" s="56">
        <f t="shared" si="2"/>
        <v>68</v>
      </c>
      <c r="BM11" s="56" t="str">
        <f t="shared" si="2"/>
        <v>C.O.D.A.M. SECTION JUDO</v>
      </c>
      <c r="BN11" s="59"/>
      <c r="BO11" s="58"/>
      <c r="BP11" s="59"/>
      <c r="BQ11" s="59"/>
      <c r="BR11" s="58"/>
      <c r="BS11" s="59"/>
      <c r="BT11" s="58"/>
      <c r="BU11" s="59"/>
      <c r="BV11" s="59"/>
      <c r="BW11" s="59"/>
      <c r="BX11" s="59"/>
      <c r="BY11" s="58"/>
      <c r="BZ11" s="59"/>
      <c r="CA11" s="59"/>
      <c r="CB11" s="58"/>
      <c r="CE11" s="63"/>
      <c r="CF11" s="65"/>
      <c r="CG11" s="65"/>
      <c r="CH11" s="66"/>
    </row>
    <row r="12" spans="1:86" ht="34.5" customHeight="1">
      <c r="A12" s="55" t="s">
        <v>68</v>
      </c>
      <c r="B12" s="55">
        <v>44</v>
      </c>
      <c r="C12" s="50">
        <f ca="1" t="shared" si="0"/>
        <v>4</v>
      </c>
      <c r="D12" s="67" t="s">
        <v>228</v>
      </c>
      <c r="E12" s="55" t="s">
        <v>5</v>
      </c>
      <c r="F12" s="55">
        <v>69</v>
      </c>
      <c r="G12" s="57" t="s">
        <v>143</v>
      </c>
      <c r="H12" s="59"/>
      <c r="I12" s="58" t="s">
        <v>75</v>
      </c>
      <c r="J12" s="59"/>
      <c r="K12" s="58" t="s">
        <v>71</v>
      </c>
      <c r="L12" s="59"/>
      <c r="M12" s="59"/>
      <c r="N12" s="59"/>
      <c r="O12" s="59"/>
      <c r="P12" s="58" t="s">
        <v>96</v>
      </c>
      <c r="Q12" s="59"/>
      <c r="R12" s="58" t="s">
        <v>93</v>
      </c>
      <c r="S12" s="59"/>
      <c r="T12" s="58" t="s">
        <v>71</v>
      </c>
      <c r="U12" s="59"/>
      <c r="V12" s="59"/>
      <c r="BC12" s="63"/>
      <c r="BD12" s="65"/>
      <c r="BE12" s="65"/>
      <c r="BF12" s="65"/>
      <c r="BG12" s="66"/>
      <c r="BI12" s="50">
        <f ca="1" t="shared" si="1"/>
        <v>4</v>
      </c>
      <c r="BJ12" s="56" t="str">
        <f t="shared" si="2"/>
        <v>CRAPONNE Romain</v>
      </c>
      <c r="BK12" s="56" t="str">
        <f t="shared" si="2"/>
        <v>1</v>
      </c>
      <c r="BL12" s="56">
        <f t="shared" si="2"/>
        <v>69</v>
      </c>
      <c r="BM12" s="56" t="str">
        <f t="shared" si="2"/>
        <v>JUDO CLUB CARQUEFOU</v>
      </c>
      <c r="BN12" s="59"/>
      <c r="BO12" s="58"/>
      <c r="BP12" s="59"/>
      <c r="BQ12" s="58"/>
      <c r="BR12" s="59"/>
      <c r="BS12" s="59"/>
      <c r="BT12" s="59"/>
      <c r="BU12" s="59"/>
      <c r="BV12" s="58"/>
      <c r="BW12" s="59"/>
      <c r="BX12" s="58"/>
      <c r="BY12" s="59"/>
      <c r="BZ12" s="58"/>
      <c r="CA12" s="59"/>
      <c r="CB12" s="59"/>
      <c r="CE12" s="63"/>
      <c r="CF12" s="65"/>
      <c r="CG12" s="65"/>
      <c r="CH12" s="66"/>
    </row>
    <row r="13" spans="1:86" ht="34.5" customHeight="1">
      <c r="A13" s="55" t="s">
        <v>68</v>
      </c>
      <c r="B13" s="55">
        <v>49</v>
      </c>
      <c r="C13" s="50">
        <f ca="1" t="shared" si="0"/>
        <v>5</v>
      </c>
      <c r="D13" s="67" t="s">
        <v>229</v>
      </c>
      <c r="E13" s="55" t="s">
        <v>5</v>
      </c>
      <c r="F13" s="55">
        <v>72</v>
      </c>
      <c r="G13" s="57" t="s">
        <v>179</v>
      </c>
      <c r="H13" s="59"/>
      <c r="I13" s="59"/>
      <c r="J13" s="58" t="s">
        <v>71</v>
      </c>
      <c r="K13" s="59"/>
      <c r="L13" s="59"/>
      <c r="M13" s="58" t="s">
        <v>71</v>
      </c>
      <c r="N13" s="59"/>
      <c r="O13" s="59"/>
      <c r="P13" s="58" t="s">
        <v>71</v>
      </c>
      <c r="Q13" s="59"/>
      <c r="R13" s="59"/>
      <c r="S13" s="58" t="s">
        <v>71</v>
      </c>
      <c r="T13" s="59"/>
      <c r="U13" s="58" t="s">
        <v>71</v>
      </c>
      <c r="V13" s="59"/>
      <c r="BC13" s="195"/>
      <c r="BD13" s="65"/>
      <c r="BE13" s="65"/>
      <c r="BF13" s="65"/>
      <c r="BG13" s="66"/>
      <c r="BI13" s="50">
        <f ca="1" t="shared" si="1"/>
        <v>5</v>
      </c>
      <c r="BJ13" s="56" t="str">
        <f t="shared" si="2"/>
        <v>VERGER Frederic</v>
      </c>
      <c r="BK13" s="56" t="str">
        <f t="shared" si="2"/>
        <v>1</v>
      </c>
      <c r="BL13" s="56">
        <f t="shared" si="2"/>
        <v>72</v>
      </c>
      <c r="BM13" s="56" t="str">
        <f t="shared" si="2"/>
        <v>EVRE JUDO ST PIERRE LE MAY</v>
      </c>
      <c r="BN13" s="59"/>
      <c r="BO13" s="59"/>
      <c r="BP13" s="58"/>
      <c r="BQ13" s="59"/>
      <c r="BR13" s="59"/>
      <c r="BS13" s="58"/>
      <c r="BT13" s="59"/>
      <c r="BU13" s="59"/>
      <c r="BV13" s="58"/>
      <c r="BW13" s="59"/>
      <c r="BX13" s="59"/>
      <c r="BY13" s="58"/>
      <c r="BZ13" s="59"/>
      <c r="CA13" s="58"/>
      <c r="CB13" s="59"/>
      <c r="CE13" s="195"/>
      <c r="CF13" s="65"/>
      <c r="CG13" s="65"/>
      <c r="CH13" s="66"/>
    </row>
    <row r="14" spans="1:86" ht="34.5" customHeight="1" thickBot="1">
      <c r="A14" s="55" t="s">
        <v>68</v>
      </c>
      <c r="B14" s="55">
        <v>44</v>
      </c>
      <c r="C14" s="50">
        <f ca="1" t="shared" si="0"/>
        <v>6</v>
      </c>
      <c r="D14" s="67" t="s">
        <v>230</v>
      </c>
      <c r="E14" s="55" t="s">
        <v>5</v>
      </c>
      <c r="F14" s="55">
        <v>73</v>
      </c>
      <c r="G14" s="57" t="s">
        <v>143</v>
      </c>
      <c r="H14" s="59"/>
      <c r="I14" s="59"/>
      <c r="J14" s="58" t="s">
        <v>72</v>
      </c>
      <c r="K14" s="59"/>
      <c r="L14" s="58" t="s">
        <v>72</v>
      </c>
      <c r="M14" s="59"/>
      <c r="N14" s="59"/>
      <c r="O14" s="58" t="s">
        <v>231</v>
      </c>
      <c r="P14" s="59"/>
      <c r="Q14" s="58" t="s">
        <v>72</v>
      </c>
      <c r="R14" s="59"/>
      <c r="S14" s="59"/>
      <c r="T14" s="58" t="s">
        <v>103</v>
      </c>
      <c r="U14" s="59"/>
      <c r="V14" s="59"/>
      <c r="BC14" s="68"/>
      <c r="BD14" s="69"/>
      <c r="BE14" s="69"/>
      <c r="BF14" s="69"/>
      <c r="BG14" s="70"/>
      <c r="BI14" s="50">
        <f ca="1" t="shared" si="1"/>
        <v>6</v>
      </c>
      <c r="BJ14" s="56" t="str">
        <f t="shared" si="2"/>
        <v>BABALIAN Jean-Marc</v>
      </c>
      <c r="BK14" s="56" t="str">
        <f t="shared" si="2"/>
        <v>1</v>
      </c>
      <c r="BL14" s="56">
        <f t="shared" si="2"/>
        <v>73</v>
      </c>
      <c r="BM14" s="56" t="str">
        <f t="shared" si="2"/>
        <v>JUDO CLUB CARQUEFOU</v>
      </c>
      <c r="BN14" s="59"/>
      <c r="BO14" s="59"/>
      <c r="BP14" s="58"/>
      <c r="BQ14" s="59"/>
      <c r="BR14" s="58"/>
      <c r="BS14" s="59"/>
      <c r="BT14" s="59"/>
      <c r="BU14" s="58"/>
      <c r="BV14" s="59"/>
      <c r="BW14" s="58"/>
      <c r="BX14" s="59"/>
      <c r="BY14" s="59"/>
      <c r="BZ14" s="58"/>
      <c r="CA14" s="59"/>
      <c r="CB14" s="59"/>
      <c r="CE14" s="68"/>
      <c r="CF14" s="69"/>
      <c r="CG14" s="69"/>
      <c r="CH14" s="70"/>
    </row>
    <row r="15" spans="4:76" ht="24" customHeight="1" thickBot="1">
      <c r="D15" s="72"/>
      <c r="E15" s="72"/>
      <c r="F15" s="72"/>
      <c r="G15" s="72"/>
      <c r="H15" s="62"/>
      <c r="I15" s="62"/>
      <c r="J15" s="62"/>
      <c r="K15" s="62"/>
      <c r="L15" s="62"/>
      <c r="M15" s="253"/>
      <c r="N15" s="253"/>
      <c r="O15" s="253"/>
      <c r="P15" s="253"/>
      <c r="Q15" s="62"/>
      <c r="R15" s="62"/>
      <c r="BI15" s="71"/>
      <c r="BJ15" s="72"/>
      <c r="BK15" s="72"/>
      <c r="BL15" s="72"/>
      <c r="BM15" s="72"/>
      <c r="BN15" s="62"/>
      <c r="BO15" s="62"/>
      <c r="BP15" s="62"/>
      <c r="BQ15" s="62"/>
      <c r="BR15" s="62"/>
      <c r="BS15" s="254" t="s">
        <v>105</v>
      </c>
      <c r="BT15" s="254"/>
      <c r="BU15" s="254"/>
      <c r="BV15" s="254"/>
      <c r="BW15" s="62"/>
      <c r="BX15" s="62"/>
    </row>
    <row r="16" spans="1:80" ht="24" customHeight="1" thickBot="1">
      <c r="A16" s="40" t="s">
        <v>14</v>
      </c>
      <c r="B16" s="40" t="s">
        <v>15</v>
      </c>
      <c r="C16" s="41" t="s">
        <v>16</v>
      </c>
      <c r="D16" s="41" t="s">
        <v>17</v>
      </c>
      <c r="E16" s="252" t="s">
        <v>18</v>
      </c>
      <c r="F16" s="206" t="s">
        <v>106</v>
      </c>
      <c r="G16" s="207" t="s">
        <v>20</v>
      </c>
      <c r="H16" s="79" t="s">
        <v>107</v>
      </c>
      <c r="I16" s="80" t="s">
        <v>108</v>
      </c>
      <c r="J16" s="80" t="s">
        <v>109</v>
      </c>
      <c r="K16" s="80" t="s">
        <v>110</v>
      </c>
      <c r="L16" s="208" t="s">
        <v>111</v>
      </c>
      <c r="M16" s="209" t="s">
        <v>116</v>
      </c>
      <c r="N16" s="210"/>
      <c r="O16" s="211" t="s">
        <v>117</v>
      </c>
      <c r="P16" s="255" t="s">
        <v>118</v>
      </c>
      <c r="Q16" s="256"/>
      <c r="R16" s="62"/>
      <c r="BC16" s="79" t="s">
        <v>120</v>
      </c>
      <c r="BD16" s="80" t="s">
        <v>121</v>
      </c>
      <c r="BE16" s="80" t="s">
        <v>122</v>
      </c>
      <c r="BF16" s="80" t="s">
        <v>123</v>
      </c>
      <c r="BG16" s="81" t="s">
        <v>124</v>
      </c>
      <c r="BI16" s="41" t="s">
        <v>16</v>
      </c>
      <c r="BJ16" s="41" t="s">
        <v>17</v>
      </c>
      <c r="BK16" s="252" t="s">
        <v>18</v>
      </c>
      <c r="BL16" s="206" t="s">
        <v>106</v>
      </c>
      <c r="BM16" s="207" t="s">
        <v>20</v>
      </c>
      <c r="BN16" s="79" t="s">
        <v>107</v>
      </c>
      <c r="BO16" s="80" t="s">
        <v>108</v>
      </c>
      <c r="BP16" s="80" t="s">
        <v>108</v>
      </c>
      <c r="BQ16" s="80" t="s">
        <v>109</v>
      </c>
      <c r="BR16" s="81" t="s">
        <v>110</v>
      </c>
      <c r="BS16" s="257" t="s">
        <v>120</v>
      </c>
      <c r="BT16" s="80" t="s">
        <v>121</v>
      </c>
      <c r="BU16" s="80" t="s">
        <v>122</v>
      </c>
      <c r="BV16" s="208" t="s">
        <v>123</v>
      </c>
      <c r="BW16" s="209" t="s">
        <v>116</v>
      </c>
      <c r="BX16" s="210"/>
      <c r="BY16" s="211" t="s">
        <v>117</v>
      </c>
      <c r="BZ16" s="212" t="s">
        <v>118</v>
      </c>
      <c r="CA16" s="89"/>
      <c r="CB16" s="62"/>
    </row>
    <row r="17" spans="1:80" ht="27" customHeight="1">
      <c r="A17" s="55" t="str">
        <f aca="true" ca="1" t="shared" si="3" ref="A17:B22">OFFSET(A17,-8,0)</f>
        <v>BRE</v>
      </c>
      <c r="B17" s="55">
        <f ca="1" t="shared" si="3"/>
        <v>35</v>
      </c>
      <c r="C17" s="40">
        <v>1</v>
      </c>
      <c r="D17" s="117" t="str">
        <f aca="true" ca="1" t="shared" si="4" ref="D17:E22">OFFSET(D17,-8,0)</f>
        <v>CALVAR Stephane</v>
      </c>
      <c r="E17" s="55" t="str">
        <f ca="1" t="shared" si="4"/>
        <v>1</v>
      </c>
      <c r="F17" s="55">
        <v>10</v>
      </c>
      <c r="G17" s="55" t="str">
        <f aca="true" ca="1" t="shared" si="5" ref="G17:G22">OFFSET(G17,-8,0)</f>
        <v>JUDO CLUB DU PAYS GALLO</v>
      </c>
      <c r="H17" s="99">
        <v>7</v>
      </c>
      <c r="I17" s="100">
        <v>0</v>
      </c>
      <c r="J17" s="100">
        <v>0</v>
      </c>
      <c r="K17" s="100">
        <v>0</v>
      </c>
      <c r="L17" s="258">
        <v>10</v>
      </c>
      <c r="M17" s="259">
        <f aca="true" t="shared" si="6" ref="M17:M22">SUM(H17:L17,BC17:BG17)</f>
        <v>17</v>
      </c>
      <c r="N17" s="260"/>
      <c r="O17" s="211"/>
      <c r="P17" s="255">
        <f aca="true" ca="1" t="shared" si="7" ref="P17:P22">SUM(OFFSET(P17,0,-10),OFFSET(P17,0,-3))</f>
        <v>27</v>
      </c>
      <c r="Q17" s="256"/>
      <c r="R17" s="62"/>
      <c r="BC17" s="99"/>
      <c r="BD17" s="100"/>
      <c r="BE17" s="100"/>
      <c r="BF17" s="100"/>
      <c r="BG17" s="101"/>
      <c r="BI17" s="40">
        <v>1</v>
      </c>
      <c r="BJ17" s="55" t="str">
        <f aca="true" t="shared" si="8" ref="BJ17:BM22">D17</f>
        <v>CALVAR Stephane</v>
      </c>
      <c r="BK17" s="55" t="str">
        <f t="shared" si="8"/>
        <v>1</v>
      </c>
      <c r="BL17" s="55">
        <f t="shared" si="8"/>
        <v>10</v>
      </c>
      <c r="BM17" s="55" t="str">
        <f t="shared" si="8"/>
        <v>JUDO CLUB DU PAYS GALLO</v>
      </c>
      <c r="BN17" s="99"/>
      <c r="BO17" s="100"/>
      <c r="BP17" s="100"/>
      <c r="BQ17" s="100"/>
      <c r="BR17" s="101"/>
      <c r="BS17" s="102"/>
      <c r="BT17" s="100"/>
      <c r="BU17" s="100"/>
      <c r="BV17" s="258"/>
      <c r="BW17" s="259"/>
      <c r="BX17" s="260"/>
      <c r="BY17" s="211"/>
      <c r="BZ17" s="255"/>
      <c r="CA17" s="256"/>
      <c r="CB17" s="62"/>
    </row>
    <row r="18" spans="1:80" ht="27" customHeight="1">
      <c r="A18" s="55" t="str">
        <f ca="1" t="shared" si="3"/>
        <v>PDL</v>
      </c>
      <c r="B18" s="55">
        <f ca="1" t="shared" si="3"/>
        <v>44</v>
      </c>
      <c r="C18" s="40">
        <v>2</v>
      </c>
      <c r="D18" s="117" t="str">
        <f ca="1" t="shared" si="4"/>
        <v>LACARIN J-Luc</v>
      </c>
      <c r="E18" s="55" t="str">
        <f ca="1" t="shared" si="4"/>
        <v>1</v>
      </c>
      <c r="F18" s="55">
        <v>70</v>
      </c>
      <c r="G18" s="55" t="str">
        <f ca="1" t="shared" si="5"/>
        <v>J.C.SUCEEN</v>
      </c>
      <c r="H18" s="118">
        <v>0</v>
      </c>
      <c r="I18" s="119">
        <v>10</v>
      </c>
      <c r="J18" s="119">
        <v>0</v>
      </c>
      <c r="K18" s="119">
        <v>0</v>
      </c>
      <c r="L18" s="261">
        <v>0</v>
      </c>
      <c r="M18" s="262">
        <f t="shared" si="6"/>
        <v>10</v>
      </c>
      <c r="N18" s="263"/>
      <c r="O18" s="211"/>
      <c r="P18" s="255">
        <f ca="1" t="shared" si="7"/>
        <v>80</v>
      </c>
      <c r="Q18" s="256"/>
      <c r="R18" s="62"/>
      <c r="BC18" s="118"/>
      <c r="BD18" s="119"/>
      <c r="BE18" s="119"/>
      <c r="BF18" s="119"/>
      <c r="BG18" s="120"/>
      <c r="BI18" s="40">
        <v>2</v>
      </c>
      <c r="BJ18" s="55" t="str">
        <f t="shared" si="8"/>
        <v>LACARIN J-Luc</v>
      </c>
      <c r="BK18" s="55" t="str">
        <f t="shared" si="8"/>
        <v>1</v>
      </c>
      <c r="BL18" s="55">
        <f t="shared" si="8"/>
        <v>70</v>
      </c>
      <c r="BM18" s="55" t="str">
        <f t="shared" si="8"/>
        <v>J.C.SUCEEN</v>
      </c>
      <c r="BN18" s="118"/>
      <c r="BO18" s="119"/>
      <c r="BP18" s="119"/>
      <c r="BQ18" s="119"/>
      <c r="BR18" s="120"/>
      <c r="BS18" s="121"/>
      <c r="BT18" s="119"/>
      <c r="BU18" s="119"/>
      <c r="BV18" s="261"/>
      <c r="BW18" s="262"/>
      <c r="BX18" s="263"/>
      <c r="BY18" s="211"/>
      <c r="BZ18" s="255"/>
      <c r="CA18" s="256"/>
      <c r="CB18" s="62"/>
    </row>
    <row r="19" spans="1:80" ht="27" customHeight="1">
      <c r="A19" s="55" t="str">
        <f ca="1" t="shared" si="3"/>
        <v>PDL</v>
      </c>
      <c r="B19" s="55">
        <f ca="1" t="shared" si="3"/>
        <v>44</v>
      </c>
      <c r="C19" s="40">
        <v>3</v>
      </c>
      <c r="D19" s="117" t="str">
        <f ca="1" t="shared" si="4"/>
        <v>SORIN Dominique</v>
      </c>
      <c r="E19" s="55" t="str">
        <f ca="1" t="shared" si="4"/>
        <v>1</v>
      </c>
      <c r="F19" s="55">
        <v>57</v>
      </c>
      <c r="G19" s="55" t="str">
        <f ca="1" t="shared" si="5"/>
        <v>C.O.D.A.M. SECTION JUDO</v>
      </c>
      <c r="H19" s="118">
        <v>0</v>
      </c>
      <c r="I19" s="119">
        <v>0</v>
      </c>
      <c r="J19" s="119">
        <v>10</v>
      </c>
      <c r="K19" s="119">
        <v>10</v>
      </c>
      <c r="L19" s="261">
        <v>10</v>
      </c>
      <c r="M19" s="262">
        <f t="shared" si="6"/>
        <v>30</v>
      </c>
      <c r="N19" s="263"/>
      <c r="O19" s="211"/>
      <c r="P19" s="255">
        <f ca="1" t="shared" si="7"/>
        <v>87</v>
      </c>
      <c r="Q19" s="256"/>
      <c r="R19" s="62"/>
      <c r="BC19" s="118"/>
      <c r="BD19" s="119"/>
      <c r="BE19" s="119"/>
      <c r="BF19" s="119"/>
      <c r="BG19" s="120"/>
      <c r="BI19" s="40">
        <v>3</v>
      </c>
      <c r="BJ19" s="55" t="str">
        <f t="shared" si="8"/>
        <v>SORIN Dominique</v>
      </c>
      <c r="BK19" s="55" t="str">
        <f t="shared" si="8"/>
        <v>1</v>
      </c>
      <c r="BL19" s="55">
        <f t="shared" si="8"/>
        <v>57</v>
      </c>
      <c r="BM19" s="55" t="str">
        <f t="shared" si="8"/>
        <v>C.O.D.A.M. SECTION JUDO</v>
      </c>
      <c r="BN19" s="118"/>
      <c r="BO19" s="119"/>
      <c r="BP19" s="119"/>
      <c r="BQ19" s="119"/>
      <c r="BR19" s="120"/>
      <c r="BS19" s="121"/>
      <c r="BT19" s="119"/>
      <c r="BU19" s="119"/>
      <c r="BV19" s="261"/>
      <c r="BW19" s="262"/>
      <c r="BX19" s="263"/>
      <c r="BY19" s="211"/>
      <c r="BZ19" s="255"/>
      <c r="CA19" s="256"/>
      <c r="CB19" s="62"/>
    </row>
    <row r="20" spans="1:80" ht="27" customHeight="1">
      <c r="A20" s="55" t="str">
        <f ca="1" t="shared" si="3"/>
        <v>PDL</v>
      </c>
      <c r="B20" s="55">
        <f ca="1" t="shared" si="3"/>
        <v>44</v>
      </c>
      <c r="C20" s="40">
        <v>4</v>
      </c>
      <c r="D20" s="117" t="str">
        <f ca="1" t="shared" si="4"/>
        <v>CRAPONNE Romain</v>
      </c>
      <c r="E20" s="55" t="str">
        <f ca="1" t="shared" si="4"/>
        <v>1</v>
      </c>
      <c r="F20" s="55">
        <v>27</v>
      </c>
      <c r="G20" s="55" t="str">
        <f ca="1" t="shared" si="5"/>
        <v>JUDO CLUB CARQUEFOU</v>
      </c>
      <c r="H20" s="118">
        <v>0</v>
      </c>
      <c r="I20" s="119">
        <v>0</v>
      </c>
      <c r="J20" s="119">
        <v>10</v>
      </c>
      <c r="K20" s="119">
        <v>10</v>
      </c>
      <c r="L20" s="261">
        <v>0</v>
      </c>
      <c r="M20" s="262">
        <f t="shared" si="6"/>
        <v>20</v>
      </c>
      <c r="N20" s="263"/>
      <c r="O20" s="211"/>
      <c r="P20" s="255">
        <f ca="1" t="shared" si="7"/>
        <v>47</v>
      </c>
      <c r="Q20" s="256"/>
      <c r="R20" s="62"/>
      <c r="BC20" s="118"/>
      <c r="BD20" s="119"/>
      <c r="BE20" s="119"/>
      <c r="BF20" s="119"/>
      <c r="BG20" s="120"/>
      <c r="BI20" s="40">
        <v>4</v>
      </c>
      <c r="BJ20" s="55" t="str">
        <f t="shared" si="8"/>
        <v>CRAPONNE Romain</v>
      </c>
      <c r="BK20" s="55" t="str">
        <f t="shared" si="8"/>
        <v>1</v>
      </c>
      <c r="BL20" s="55">
        <f t="shared" si="8"/>
        <v>27</v>
      </c>
      <c r="BM20" s="55" t="str">
        <f t="shared" si="8"/>
        <v>JUDO CLUB CARQUEFOU</v>
      </c>
      <c r="BN20" s="118"/>
      <c r="BO20" s="119"/>
      <c r="BP20" s="119"/>
      <c r="BQ20" s="119"/>
      <c r="BR20" s="120"/>
      <c r="BS20" s="121"/>
      <c r="BT20" s="119"/>
      <c r="BU20" s="119"/>
      <c r="BV20" s="261"/>
      <c r="BW20" s="262"/>
      <c r="BX20" s="263"/>
      <c r="BY20" s="211"/>
      <c r="BZ20" s="255"/>
      <c r="CA20" s="256"/>
      <c r="CB20" s="62"/>
    </row>
    <row r="21" spans="1:80" ht="27" customHeight="1">
      <c r="A21" s="55" t="str">
        <f ca="1" t="shared" si="3"/>
        <v>PDL</v>
      </c>
      <c r="B21" s="55">
        <f ca="1" t="shared" si="3"/>
        <v>49</v>
      </c>
      <c r="C21" s="40">
        <v>5</v>
      </c>
      <c r="D21" s="117" t="str">
        <f ca="1" t="shared" si="4"/>
        <v>VERGER Frederic</v>
      </c>
      <c r="E21" s="55" t="str">
        <f ca="1" t="shared" si="4"/>
        <v>1</v>
      </c>
      <c r="F21" s="55">
        <v>0</v>
      </c>
      <c r="G21" s="55" t="str">
        <f ca="1" t="shared" si="5"/>
        <v>EVRE JUDO ST PIERRE LE MAY</v>
      </c>
      <c r="H21" s="118">
        <v>0</v>
      </c>
      <c r="I21" s="119">
        <v>0</v>
      </c>
      <c r="J21" s="119">
        <v>0</v>
      </c>
      <c r="K21" s="119">
        <v>0</v>
      </c>
      <c r="L21" s="261">
        <v>0</v>
      </c>
      <c r="M21" s="262">
        <f t="shared" si="6"/>
        <v>0</v>
      </c>
      <c r="N21" s="263"/>
      <c r="O21" s="211"/>
      <c r="P21" s="255">
        <f ca="1" t="shared" si="7"/>
        <v>0</v>
      </c>
      <c r="Q21" s="256"/>
      <c r="R21" s="62"/>
      <c r="BC21" s="118"/>
      <c r="BD21" s="119"/>
      <c r="BE21" s="119"/>
      <c r="BF21" s="119"/>
      <c r="BG21" s="120"/>
      <c r="BI21" s="40">
        <v>5</v>
      </c>
      <c r="BJ21" s="55" t="str">
        <f t="shared" si="8"/>
        <v>VERGER Frederic</v>
      </c>
      <c r="BK21" s="55" t="str">
        <f t="shared" si="8"/>
        <v>1</v>
      </c>
      <c r="BL21" s="55">
        <f t="shared" si="8"/>
        <v>0</v>
      </c>
      <c r="BM21" s="55" t="str">
        <f t="shared" si="8"/>
        <v>EVRE JUDO ST PIERRE LE MAY</v>
      </c>
      <c r="BN21" s="118"/>
      <c r="BO21" s="119"/>
      <c r="BP21" s="119"/>
      <c r="BQ21" s="119"/>
      <c r="BR21" s="120"/>
      <c r="BS21" s="121"/>
      <c r="BT21" s="119"/>
      <c r="BU21" s="119"/>
      <c r="BV21" s="261"/>
      <c r="BW21" s="262"/>
      <c r="BX21" s="263"/>
      <c r="BY21" s="211"/>
      <c r="BZ21" s="255"/>
      <c r="CA21" s="256"/>
      <c r="CB21" s="62"/>
    </row>
    <row r="22" spans="1:80" ht="27" customHeight="1" thickBot="1">
      <c r="A22" s="55" t="str">
        <f ca="1" t="shared" si="3"/>
        <v>PDL</v>
      </c>
      <c r="B22" s="55">
        <f ca="1" t="shared" si="3"/>
        <v>44</v>
      </c>
      <c r="C22" s="40">
        <v>6</v>
      </c>
      <c r="D22" s="117" t="str">
        <f ca="1" t="shared" si="4"/>
        <v>BABALIAN Jean-Marc</v>
      </c>
      <c r="E22" s="55" t="str">
        <f ca="1" t="shared" si="4"/>
        <v>1</v>
      </c>
      <c r="F22" s="55">
        <v>20</v>
      </c>
      <c r="G22" s="55" t="str">
        <f ca="1" t="shared" si="5"/>
        <v>JUDO CLUB CARQUEFOU</v>
      </c>
      <c r="H22" s="141">
        <v>10</v>
      </c>
      <c r="I22" s="142">
        <v>10</v>
      </c>
      <c r="J22" s="142">
        <v>0</v>
      </c>
      <c r="K22" s="142">
        <v>10</v>
      </c>
      <c r="L22" s="264">
        <v>10</v>
      </c>
      <c r="M22" s="265">
        <f t="shared" si="6"/>
        <v>40</v>
      </c>
      <c r="N22" s="266"/>
      <c r="O22" s="211"/>
      <c r="P22" s="255">
        <f ca="1" t="shared" si="7"/>
        <v>60</v>
      </c>
      <c r="Q22" s="256"/>
      <c r="R22" s="62"/>
      <c r="BC22" s="141"/>
      <c r="BD22" s="142"/>
      <c r="BE22" s="142"/>
      <c r="BF22" s="142"/>
      <c r="BG22" s="143"/>
      <c r="BI22" s="40">
        <v>6</v>
      </c>
      <c r="BJ22" s="55" t="str">
        <f t="shared" si="8"/>
        <v>BABALIAN Jean-Marc</v>
      </c>
      <c r="BK22" s="55" t="str">
        <f t="shared" si="8"/>
        <v>1</v>
      </c>
      <c r="BL22" s="55">
        <f t="shared" si="8"/>
        <v>20</v>
      </c>
      <c r="BM22" s="55" t="str">
        <f t="shared" si="8"/>
        <v>JUDO CLUB CARQUEFOU</v>
      </c>
      <c r="BN22" s="141"/>
      <c r="BO22" s="142"/>
      <c r="BP22" s="142"/>
      <c r="BQ22" s="142"/>
      <c r="BR22" s="143"/>
      <c r="BS22" s="144"/>
      <c r="BT22" s="142"/>
      <c r="BU22" s="142"/>
      <c r="BV22" s="264"/>
      <c r="BW22" s="265"/>
      <c r="BX22" s="266"/>
      <c r="BY22" s="211"/>
      <c r="BZ22" s="255"/>
      <c r="CA22" s="256"/>
      <c r="CB22" s="62"/>
    </row>
    <row r="23" spans="3:72" ht="12.75">
      <c r="C23" s="46"/>
      <c r="D23" s="158"/>
      <c r="E23" s="158"/>
      <c r="F23" s="158"/>
      <c r="G23" s="158"/>
      <c r="H23" s="158"/>
      <c r="I23" s="158"/>
      <c r="J23" s="158"/>
      <c r="K23" s="158"/>
      <c r="L23" s="158"/>
      <c r="N23" s="46" t="s">
        <v>126</v>
      </c>
      <c r="BJ23" s="158"/>
      <c r="BK23" s="158"/>
      <c r="BL23" s="158"/>
      <c r="BM23" s="158"/>
      <c r="BN23" s="158"/>
      <c r="BO23" s="158"/>
      <c r="BP23" s="158"/>
      <c r="BQ23" s="158"/>
      <c r="BR23" s="158"/>
      <c r="BT23" s="46" t="s">
        <v>126</v>
      </c>
    </row>
    <row r="24" spans="3:22" ht="12.75" customHeight="1" hidden="1">
      <c r="C24" s="71">
        <f>COUNT(H24:BG24)</f>
        <v>15</v>
      </c>
      <c r="G24" s="162" t="s">
        <v>127</v>
      </c>
      <c r="H24" s="160">
        <v>1</v>
      </c>
      <c r="I24" s="160">
        <v>2</v>
      </c>
      <c r="J24" s="160">
        <v>3</v>
      </c>
      <c r="K24" s="160">
        <v>4</v>
      </c>
      <c r="L24" s="160">
        <v>5</v>
      </c>
      <c r="M24" s="160">
        <v>6</v>
      </c>
      <c r="N24" s="160">
        <v>7</v>
      </c>
      <c r="O24" s="160">
        <v>8</v>
      </c>
      <c r="P24" s="160">
        <v>9</v>
      </c>
      <c r="Q24" s="160">
        <v>10</v>
      </c>
      <c r="R24" s="160">
        <v>11</v>
      </c>
      <c r="S24" s="160">
        <v>12</v>
      </c>
      <c r="T24" s="160">
        <v>13</v>
      </c>
      <c r="U24" s="160">
        <v>14</v>
      </c>
      <c r="V24" s="160">
        <v>15</v>
      </c>
    </row>
    <row r="25" spans="7:22" ht="12.75" customHeight="1" hidden="1">
      <c r="G25" s="162" t="s">
        <v>128</v>
      </c>
      <c r="H25" s="160">
        <v>1</v>
      </c>
      <c r="I25" s="160">
        <v>1</v>
      </c>
      <c r="J25" s="160">
        <v>1</v>
      </c>
      <c r="K25" s="160">
        <v>2</v>
      </c>
      <c r="L25" s="160">
        <v>2</v>
      </c>
      <c r="M25" s="160">
        <v>2</v>
      </c>
      <c r="N25" s="160">
        <v>3</v>
      </c>
      <c r="O25" s="160">
        <v>3</v>
      </c>
      <c r="P25" s="160">
        <v>3</v>
      </c>
      <c r="Q25" s="160">
        <v>4</v>
      </c>
      <c r="R25" s="160">
        <v>4</v>
      </c>
      <c r="S25" s="160">
        <v>4</v>
      </c>
      <c r="T25" s="160">
        <v>5</v>
      </c>
      <c r="U25" s="160">
        <v>5</v>
      </c>
      <c r="V25" s="160">
        <v>5</v>
      </c>
    </row>
    <row r="26" spans="7:22" ht="12.75" customHeight="1" hidden="1">
      <c r="G26" s="162" t="s">
        <v>129</v>
      </c>
      <c r="H26" s="160">
        <v>1</v>
      </c>
      <c r="I26" s="160">
        <v>1</v>
      </c>
      <c r="J26" s="160">
        <v>1</v>
      </c>
      <c r="K26" s="160">
        <v>2</v>
      </c>
      <c r="L26" s="160">
        <v>2</v>
      </c>
      <c r="M26" s="160">
        <v>2</v>
      </c>
      <c r="N26" s="160">
        <v>3</v>
      </c>
      <c r="O26" s="160">
        <v>3</v>
      </c>
      <c r="P26" s="160">
        <v>3</v>
      </c>
      <c r="Q26" s="160">
        <v>4</v>
      </c>
      <c r="R26" s="160">
        <v>4</v>
      </c>
      <c r="S26" s="160">
        <v>4</v>
      </c>
      <c r="T26" s="160">
        <v>5</v>
      </c>
      <c r="U26" s="160">
        <v>5</v>
      </c>
      <c r="V26" s="160">
        <v>5</v>
      </c>
    </row>
  </sheetData>
  <sheetProtection formatCells="0"/>
  <mergeCells count="49">
    <mergeCell ref="CB7:CD7"/>
    <mergeCell ref="CC8:CD8"/>
    <mergeCell ref="CA5:CB6"/>
    <mergeCell ref="BW16:BX16"/>
    <mergeCell ref="BZ16:CA16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BW18:BX18"/>
    <mergeCell ref="BZ18:CA18"/>
    <mergeCell ref="BW19:BX19"/>
    <mergeCell ref="BZ19:CA19"/>
    <mergeCell ref="BW22:BX22"/>
    <mergeCell ref="BZ22:CA22"/>
    <mergeCell ref="BW21:BX21"/>
    <mergeCell ref="BZ21:CA21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M22:N22"/>
    <mergeCell ref="P21:Q21"/>
    <mergeCell ref="M17:N17"/>
    <mergeCell ref="M18:N18"/>
    <mergeCell ref="P22:Q22"/>
    <mergeCell ref="P18:Q18"/>
    <mergeCell ref="P20:Q20"/>
    <mergeCell ref="M20:N20"/>
    <mergeCell ref="G4:G6"/>
    <mergeCell ref="K2:N2"/>
    <mergeCell ref="P2:P3"/>
    <mergeCell ref="Q2:Q3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8"/>
  <sheetViews>
    <sheetView zoomScale="81" zoomScaleNormal="81" workbookViewId="0" topLeftCell="A7">
      <pane xSplit="7" ySplit="2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H8" sqref="H8"/>
    </sheetView>
  </sheetViews>
  <sheetFormatPr defaultColWidth="11.421875" defaultRowHeight="12.75"/>
  <cols>
    <col min="1" max="1" width="6.140625" style="170" hidden="1" customWidth="1"/>
    <col min="2" max="2" width="5.140625" style="170" hidden="1" customWidth="1"/>
    <col min="3" max="3" width="4.00390625" style="277" bestFit="1" customWidth="1"/>
    <col min="4" max="4" width="29.28125" style="170" customWidth="1"/>
    <col min="5" max="5" width="3.140625" style="170" customWidth="1"/>
    <col min="6" max="6" width="7.7109375" style="271" customWidth="1"/>
    <col min="7" max="7" width="27.421875" style="170" customWidth="1"/>
    <col min="8" max="22" width="5.57421875" style="170" customWidth="1"/>
    <col min="23" max="23" width="5.7109375" style="170" customWidth="1"/>
    <col min="24" max="24" width="5.57421875" style="170" customWidth="1"/>
    <col min="25" max="28" width="5.57421875" style="170" hidden="1" customWidth="1"/>
    <col min="29" max="29" width="2.8515625" style="170" customWidth="1"/>
    <col min="30" max="35" width="11.421875" style="0" hidden="1" customWidth="1"/>
    <col min="36" max="41" width="11.421875" style="170" hidden="1" customWidth="1"/>
    <col min="42" max="47" width="11.421875" style="0" hidden="1" customWidth="1"/>
    <col min="48" max="53" width="11.421875" style="170" hidden="1" customWidth="1"/>
    <col min="54" max="54" width="11.140625" style="170" hidden="1" customWidth="1"/>
    <col min="55" max="59" width="5.7109375" style="170" hidden="1" customWidth="1"/>
    <col min="60" max="60" width="11.421875" style="170" customWidth="1"/>
    <col min="61" max="61" width="4.57421875" style="170" hidden="1" customWidth="1"/>
    <col min="62" max="62" width="22.57421875" style="170" hidden="1" customWidth="1"/>
    <col min="63" max="63" width="3.28125" style="170" hidden="1" customWidth="1"/>
    <col min="64" max="64" width="7.7109375" style="170" hidden="1" customWidth="1"/>
    <col min="65" max="65" width="22.00390625" style="170" hidden="1" customWidth="1"/>
    <col min="66" max="82" width="4.00390625" style="170" hidden="1" customWidth="1"/>
    <col min="83" max="83" width="4.28125" style="170" hidden="1" customWidth="1"/>
    <col min="84" max="87" width="4.00390625" style="170" hidden="1" customWidth="1"/>
    <col min="88" max="89" width="3.7109375" style="170" hidden="1" customWidth="1"/>
    <col min="90" max="90" width="4.00390625" style="170" hidden="1" customWidth="1"/>
    <col min="91" max="95" width="11.421875" style="170" hidden="1" customWidth="1"/>
    <col min="96" max="100" width="11.421875" style="170" customWidth="1"/>
    <col min="101" max="101" width="0" style="170" hidden="1" customWidth="1"/>
    <col min="102" max="16384" width="11.421875" style="170" customWidth="1"/>
  </cols>
  <sheetData>
    <row r="1" spans="3:101" ht="13.5" thickBot="1">
      <c r="C1" s="267">
        <v>7</v>
      </c>
      <c r="D1" s="5"/>
      <c r="E1" s="5"/>
      <c r="F1" s="268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5"/>
      <c r="W1" s="4"/>
      <c r="X1" s="4"/>
      <c r="BI1" s="267">
        <v>7</v>
      </c>
      <c r="BJ1" s="5"/>
      <c r="BK1" s="5"/>
      <c r="BL1" s="268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5"/>
      <c r="CC1" s="4"/>
      <c r="CD1" s="4"/>
      <c r="CW1" s="170" t="s">
        <v>232</v>
      </c>
    </row>
    <row r="2" spans="3:101" ht="16.5" customHeight="1" thickBot="1">
      <c r="C2" s="173"/>
      <c r="D2" s="5"/>
      <c r="E2" s="5"/>
      <c r="F2" s="8" t="s">
        <v>2</v>
      </c>
      <c r="G2" s="269" t="s">
        <v>233</v>
      </c>
      <c r="H2" s="5">
        <v>3</v>
      </c>
      <c r="I2" s="5"/>
      <c r="J2" s="10" t="s">
        <v>4</v>
      </c>
      <c r="K2" s="174">
        <f ca="1">TODAY()</f>
        <v>41798</v>
      </c>
      <c r="L2" s="174"/>
      <c r="M2" s="174"/>
      <c r="N2" s="174"/>
      <c r="O2" s="5"/>
      <c r="P2" s="175" t="s">
        <v>234</v>
      </c>
      <c r="Q2" s="175"/>
      <c r="R2" s="12"/>
      <c r="S2" s="181"/>
      <c r="BI2" s="173"/>
      <c r="BJ2" s="5"/>
      <c r="BK2" s="5"/>
      <c r="BL2" s="8" t="s">
        <v>2</v>
      </c>
      <c r="BM2" s="270" t="str">
        <f>G2</f>
        <v>22 -  P40 M 1D</v>
      </c>
      <c r="BN2" s="5"/>
      <c r="BO2" s="5"/>
      <c r="BP2" s="10" t="s">
        <v>4</v>
      </c>
      <c r="BQ2" s="174">
        <f ca="1">TODAY()</f>
        <v>41798</v>
      </c>
      <c r="BR2" s="174"/>
      <c r="BS2" s="174"/>
      <c r="BT2" s="174"/>
      <c r="BU2" s="5"/>
      <c r="BV2" s="175"/>
      <c r="BW2" s="175"/>
      <c r="BX2" s="12"/>
      <c r="BY2" s="181"/>
      <c r="CW2" s="170" t="s">
        <v>235</v>
      </c>
    </row>
    <row r="3" spans="3:77" ht="13.5" customHeight="1" thickBot="1">
      <c r="C3" s="173"/>
      <c r="D3" s="5"/>
      <c r="E3" s="5"/>
      <c r="F3" s="268"/>
      <c r="G3" s="5"/>
      <c r="H3" s="5"/>
      <c r="I3" s="5"/>
      <c r="J3" s="5"/>
      <c r="K3" s="5"/>
      <c r="L3" s="5"/>
      <c r="M3" s="5"/>
      <c r="N3" s="5"/>
      <c r="O3" s="5"/>
      <c r="P3" s="176"/>
      <c r="Q3" s="176"/>
      <c r="R3" s="14"/>
      <c r="S3" s="5"/>
      <c r="BI3" s="173"/>
      <c r="BJ3" s="5"/>
      <c r="BK3" s="5"/>
      <c r="BL3" s="268"/>
      <c r="BM3" s="5"/>
      <c r="BN3" s="5"/>
      <c r="BO3" s="5"/>
      <c r="BP3" s="5"/>
      <c r="BQ3" s="5"/>
      <c r="BR3" s="5"/>
      <c r="BS3" s="5"/>
      <c r="BT3" s="5"/>
      <c r="BU3" s="5"/>
      <c r="BV3" s="176"/>
      <c r="BW3" s="176"/>
      <c r="BX3" s="14"/>
      <c r="BY3" s="5"/>
    </row>
    <row r="4" spans="3:82" ht="13.5" thickBot="1">
      <c r="C4" s="173"/>
      <c r="D4" s="5"/>
      <c r="E4" s="5"/>
      <c r="G4" s="177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4"/>
      <c r="BI4" s="173"/>
      <c r="BJ4" s="5"/>
      <c r="BK4" s="5"/>
      <c r="BL4" s="271"/>
      <c r="BM4" s="177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4"/>
      <c r="CD4" s="4"/>
    </row>
    <row r="5" spans="3:82" ht="13.5" customHeight="1" thickTop="1">
      <c r="C5" s="173"/>
      <c r="D5" s="5"/>
      <c r="E5" s="5"/>
      <c r="F5" s="18" t="s">
        <v>9</v>
      </c>
      <c r="G5" s="178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U5" s="21" t="s">
        <v>11</v>
      </c>
      <c r="V5" s="272"/>
      <c r="W5" s="273" t="str">
        <f>LEFT(G2,2)</f>
        <v>22</v>
      </c>
      <c r="X5" s="274"/>
      <c r="BI5" s="173"/>
      <c r="BJ5" s="5"/>
      <c r="BK5" s="5"/>
      <c r="BL5" s="18" t="s">
        <v>9</v>
      </c>
      <c r="BM5" s="178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21" t="s">
        <v>11</v>
      </c>
      <c r="CA5" s="21"/>
      <c r="CB5" s="272"/>
      <c r="CC5" s="273" t="str">
        <f>W5</f>
        <v>22</v>
      </c>
      <c r="CD5" s="274"/>
    </row>
    <row r="6" spans="3:82" ht="13.5" customHeight="1" thickBot="1">
      <c r="C6" s="173"/>
      <c r="D6" s="5"/>
      <c r="E6" s="5"/>
      <c r="F6" s="268"/>
      <c r="G6" s="179"/>
      <c r="H6" s="10"/>
      <c r="I6" s="10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21"/>
      <c r="V6" s="272"/>
      <c r="W6" s="275"/>
      <c r="X6" s="276"/>
      <c r="BC6" s="180"/>
      <c r="BD6" s="180"/>
      <c r="BE6" s="180"/>
      <c r="BF6" s="180"/>
      <c r="BG6" s="180"/>
      <c r="BI6" s="173"/>
      <c r="BJ6" s="5"/>
      <c r="BK6" s="5"/>
      <c r="BL6" s="268"/>
      <c r="BM6" s="179"/>
      <c r="BN6" s="10"/>
      <c r="BO6" s="10"/>
      <c r="BP6" s="10"/>
      <c r="BQ6" s="10"/>
      <c r="BR6" s="5"/>
      <c r="BS6" s="5"/>
      <c r="BT6" s="5"/>
      <c r="BU6" s="5"/>
      <c r="BV6" s="5"/>
      <c r="BW6" s="5"/>
      <c r="BX6" s="5"/>
      <c r="BY6" s="5"/>
      <c r="BZ6" s="21"/>
      <c r="CA6" s="21"/>
      <c r="CB6" s="272"/>
      <c r="CC6" s="275"/>
      <c r="CD6" s="276"/>
    </row>
    <row r="7" spans="54:89" ht="18.75" customHeight="1" thickTop="1">
      <c r="BB7" s="170" t="s">
        <v>13</v>
      </c>
      <c r="BC7" s="182"/>
      <c r="BD7" s="183"/>
      <c r="BE7" s="183"/>
      <c r="BF7" s="183"/>
      <c r="BG7" s="184"/>
      <c r="BI7" s="277"/>
      <c r="BL7" s="271"/>
      <c r="CF7" s="185" t="s">
        <v>13</v>
      </c>
      <c r="CG7" s="185"/>
      <c r="CH7" s="182"/>
      <c r="CI7" s="183"/>
      <c r="CJ7" s="183"/>
      <c r="CK7" s="184"/>
    </row>
    <row r="8" spans="1:89" ht="19.5" customHeight="1">
      <c r="A8" s="77" t="s">
        <v>14</v>
      </c>
      <c r="B8" s="77" t="s">
        <v>15</v>
      </c>
      <c r="C8" s="41" t="s">
        <v>16</v>
      </c>
      <c r="D8" s="41" t="s">
        <v>17</v>
      </c>
      <c r="E8" s="252" t="s">
        <v>18</v>
      </c>
      <c r="F8" s="41" t="s">
        <v>19</v>
      </c>
      <c r="G8" s="41" t="s">
        <v>20</v>
      </c>
      <c r="H8" s="42" t="s">
        <v>32</v>
      </c>
      <c r="I8" s="42" t="s">
        <v>29</v>
      </c>
      <c r="J8" s="42" t="s">
        <v>53</v>
      </c>
      <c r="K8" s="42" t="s">
        <v>46</v>
      </c>
      <c r="L8" s="42" t="s">
        <v>39</v>
      </c>
      <c r="M8" s="42" t="s">
        <v>51</v>
      </c>
      <c r="N8" s="42" t="s">
        <v>28</v>
      </c>
      <c r="O8" s="42" t="s">
        <v>21</v>
      </c>
      <c r="P8" s="42" t="s">
        <v>52</v>
      </c>
      <c r="Q8" s="42" t="s">
        <v>55</v>
      </c>
      <c r="R8" s="42" t="s">
        <v>50</v>
      </c>
      <c r="S8" s="42" t="s">
        <v>31</v>
      </c>
      <c r="T8" s="42" t="s">
        <v>54</v>
      </c>
      <c r="U8" s="42" t="s">
        <v>34</v>
      </c>
      <c r="V8" s="42" t="s">
        <v>23</v>
      </c>
      <c r="W8" s="43" t="s">
        <v>36</v>
      </c>
      <c r="X8" s="42" t="s">
        <v>62</v>
      </c>
      <c r="Y8" s="45" t="s">
        <v>26</v>
      </c>
      <c r="Z8" s="45" t="s">
        <v>40</v>
      </c>
      <c r="AA8" s="45" t="s">
        <v>41</v>
      </c>
      <c r="AB8" s="45" t="s">
        <v>58</v>
      </c>
      <c r="BB8" s="170" t="s">
        <v>66</v>
      </c>
      <c r="BC8" s="187"/>
      <c r="BD8" s="188"/>
      <c r="BE8" s="188"/>
      <c r="BF8" s="188"/>
      <c r="BG8" s="189"/>
      <c r="BI8" s="41" t="s">
        <v>16</v>
      </c>
      <c r="BJ8" s="41" t="s">
        <v>17</v>
      </c>
      <c r="BK8" s="252" t="s">
        <v>18</v>
      </c>
      <c r="BL8" s="41" t="s">
        <v>19</v>
      </c>
      <c r="BM8" s="41" t="s">
        <v>20</v>
      </c>
      <c r="BN8" s="188" t="s">
        <v>32</v>
      </c>
      <c r="BO8" s="188" t="s">
        <v>29</v>
      </c>
      <c r="BP8" s="188" t="s">
        <v>53</v>
      </c>
      <c r="BQ8" s="188" t="s">
        <v>46</v>
      </c>
      <c r="BR8" s="188" t="s">
        <v>39</v>
      </c>
      <c r="BS8" s="188" t="s">
        <v>51</v>
      </c>
      <c r="BT8" s="188" t="s">
        <v>28</v>
      </c>
      <c r="BU8" s="188" t="s">
        <v>21</v>
      </c>
      <c r="BV8" s="188" t="s">
        <v>52</v>
      </c>
      <c r="BW8" s="188" t="s">
        <v>55</v>
      </c>
      <c r="BX8" s="188" t="s">
        <v>50</v>
      </c>
      <c r="BY8" s="188" t="s">
        <v>31</v>
      </c>
      <c r="BZ8" s="188" t="s">
        <v>54</v>
      </c>
      <c r="CA8" s="188" t="s">
        <v>34</v>
      </c>
      <c r="CB8" s="188" t="s">
        <v>23</v>
      </c>
      <c r="CC8" s="188" t="s">
        <v>36</v>
      </c>
      <c r="CD8" s="188" t="s">
        <v>62</v>
      </c>
      <c r="CE8" s="278" t="s">
        <v>66</v>
      </c>
      <c r="CF8" s="185"/>
      <c r="CG8" s="185"/>
      <c r="CH8" s="187"/>
      <c r="CI8" s="188"/>
      <c r="CJ8" s="188"/>
      <c r="CK8" s="189"/>
    </row>
    <row r="9" spans="1:89" ht="34.5" customHeight="1">
      <c r="A9" s="55" t="s">
        <v>68</v>
      </c>
      <c r="B9" s="55">
        <v>44</v>
      </c>
      <c r="C9" s="50">
        <f aca="true" ca="1" t="shared" si="0" ref="C9:C15">OFFSET(C9,9,0)</f>
        <v>1</v>
      </c>
      <c r="D9" s="56" t="s">
        <v>236</v>
      </c>
      <c r="E9" s="55" t="s">
        <v>5</v>
      </c>
      <c r="F9" s="55">
        <v>75</v>
      </c>
      <c r="G9" s="57" t="s">
        <v>237</v>
      </c>
      <c r="H9" s="59"/>
      <c r="I9" s="59"/>
      <c r="J9" s="59"/>
      <c r="K9" s="58" t="s">
        <v>72</v>
      </c>
      <c r="L9" s="59"/>
      <c r="M9" s="59"/>
      <c r="N9" s="59"/>
      <c r="O9" s="58" t="s">
        <v>96</v>
      </c>
      <c r="P9" s="59"/>
      <c r="Q9" s="59"/>
      <c r="R9" s="59"/>
      <c r="S9" s="58" t="s">
        <v>72</v>
      </c>
      <c r="T9" s="59"/>
      <c r="U9" s="59"/>
      <c r="V9" s="59"/>
      <c r="W9" s="58"/>
      <c r="X9" s="59"/>
      <c r="Y9" s="279"/>
      <c r="Z9" s="279"/>
      <c r="AA9" s="59"/>
      <c r="AB9" s="59"/>
      <c r="BC9" s="63"/>
      <c r="BD9" s="65"/>
      <c r="BE9" s="65"/>
      <c r="BF9" s="65"/>
      <c r="BG9" s="66"/>
      <c r="BI9" s="50">
        <f aca="true" ca="1" t="shared" si="1" ref="BI9:BI15">OFFSET(BI9,9,0)</f>
        <v>1</v>
      </c>
      <c r="BJ9" s="56" t="str">
        <f aca="true" t="shared" si="2" ref="BJ9:BM15">D9</f>
        <v>GAUTIER Mickael</v>
      </c>
      <c r="BK9" s="56" t="str">
        <f t="shared" si="2"/>
        <v>1</v>
      </c>
      <c r="BL9" s="56">
        <f t="shared" si="2"/>
        <v>75</v>
      </c>
      <c r="BM9" s="56" t="str">
        <f t="shared" si="2"/>
        <v>AUBANCE JUDO BRISSAC</v>
      </c>
      <c r="BN9" s="59"/>
      <c r="BO9" s="59"/>
      <c r="BP9" s="59"/>
      <c r="BQ9" s="58"/>
      <c r="BR9" s="59"/>
      <c r="BS9" s="59"/>
      <c r="BT9" s="59"/>
      <c r="BU9" s="58"/>
      <c r="BV9" s="59"/>
      <c r="BW9" s="59"/>
      <c r="BX9" s="59"/>
      <c r="BY9" s="58"/>
      <c r="BZ9" s="59"/>
      <c r="CA9" s="59"/>
      <c r="CB9" s="59"/>
      <c r="CC9" s="58"/>
      <c r="CD9" s="59"/>
      <c r="CH9" s="63"/>
      <c r="CI9" s="65"/>
      <c r="CJ9" s="65"/>
      <c r="CK9" s="66"/>
    </row>
    <row r="10" spans="1:89" ht="34.5" customHeight="1">
      <c r="A10" s="55" t="s">
        <v>68</v>
      </c>
      <c r="B10" s="55">
        <v>49</v>
      </c>
      <c r="C10" s="50">
        <f ca="1" t="shared" si="0"/>
        <v>2</v>
      </c>
      <c r="D10" s="280" t="s">
        <v>238</v>
      </c>
      <c r="E10" s="55" t="s">
        <v>5</v>
      </c>
      <c r="F10" s="55">
        <v>75</v>
      </c>
      <c r="G10" s="57" t="s">
        <v>239</v>
      </c>
      <c r="H10" s="58" t="s">
        <v>71</v>
      </c>
      <c r="I10" s="59"/>
      <c r="J10" s="59"/>
      <c r="K10" s="58" t="s">
        <v>71</v>
      </c>
      <c r="L10" s="59"/>
      <c r="M10" s="59"/>
      <c r="N10" s="58" t="s">
        <v>71</v>
      </c>
      <c r="O10" s="59"/>
      <c r="P10" s="59"/>
      <c r="Q10" s="59"/>
      <c r="R10" s="58" t="s">
        <v>72</v>
      </c>
      <c r="S10" s="59"/>
      <c r="T10" s="59"/>
      <c r="U10" s="59"/>
      <c r="V10" s="58" t="s">
        <v>71</v>
      </c>
      <c r="W10" s="59"/>
      <c r="X10" s="59"/>
      <c r="Y10" s="59"/>
      <c r="Z10" s="59"/>
      <c r="AA10" s="279"/>
      <c r="AB10" s="59"/>
      <c r="BC10" s="63"/>
      <c r="BD10" s="65"/>
      <c r="BE10" s="65"/>
      <c r="BF10" s="65"/>
      <c r="BG10" s="66"/>
      <c r="BI10" s="50">
        <f ca="1" t="shared" si="1"/>
        <v>2</v>
      </c>
      <c r="BJ10" s="56" t="str">
        <f t="shared" si="2"/>
        <v>POTIER David</v>
      </c>
      <c r="BK10" s="56" t="str">
        <f t="shared" si="2"/>
        <v>1</v>
      </c>
      <c r="BL10" s="56">
        <f t="shared" si="2"/>
        <v>75</v>
      </c>
      <c r="BM10" s="56" t="str">
        <f t="shared" si="2"/>
        <v>JUDO COTE DE LUMIERE</v>
      </c>
      <c r="BN10" s="58"/>
      <c r="BO10" s="59"/>
      <c r="BP10" s="59"/>
      <c r="BQ10" s="58"/>
      <c r="BR10" s="59"/>
      <c r="BS10" s="59"/>
      <c r="BT10" s="58"/>
      <c r="BU10" s="59"/>
      <c r="BV10" s="59"/>
      <c r="BW10" s="59"/>
      <c r="BX10" s="58"/>
      <c r="BY10" s="59"/>
      <c r="BZ10" s="59"/>
      <c r="CA10" s="59"/>
      <c r="CB10" s="58"/>
      <c r="CC10" s="59"/>
      <c r="CD10" s="59"/>
      <c r="CH10" s="63"/>
      <c r="CI10" s="65"/>
      <c r="CJ10" s="65"/>
      <c r="CK10" s="66"/>
    </row>
    <row r="11" spans="1:89" ht="34.5" customHeight="1">
      <c r="A11" s="55" t="s">
        <v>68</v>
      </c>
      <c r="B11" s="55">
        <v>85</v>
      </c>
      <c r="C11" s="50">
        <f ca="1" t="shared" si="0"/>
        <v>3</v>
      </c>
      <c r="D11" s="280" t="s">
        <v>240</v>
      </c>
      <c r="E11" s="55" t="s">
        <v>5</v>
      </c>
      <c r="F11" s="55">
        <v>78</v>
      </c>
      <c r="G11" s="57" t="s">
        <v>241</v>
      </c>
      <c r="H11" s="59"/>
      <c r="I11" s="58" t="s">
        <v>242</v>
      </c>
      <c r="J11" s="59"/>
      <c r="K11" s="59"/>
      <c r="L11" s="58" t="s">
        <v>135</v>
      </c>
      <c r="M11" s="59"/>
      <c r="N11" s="59"/>
      <c r="O11" s="58" t="s">
        <v>71</v>
      </c>
      <c r="P11" s="59"/>
      <c r="Q11" s="59"/>
      <c r="R11" s="58" t="s">
        <v>71</v>
      </c>
      <c r="S11" s="59"/>
      <c r="T11" s="59"/>
      <c r="U11" s="58" t="s">
        <v>243</v>
      </c>
      <c r="V11" s="59"/>
      <c r="W11" s="59"/>
      <c r="X11" s="59"/>
      <c r="Y11" s="59"/>
      <c r="Z11" s="59"/>
      <c r="AA11" s="59"/>
      <c r="AB11" s="279"/>
      <c r="BC11" s="63"/>
      <c r="BD11" s="65"/>
      <c r="BE11" s="65"/>
      <c r="BF11" s="65"/>
      <c r="BG11" s="66"/>
      <c r="BI11" s="50">
        <f ca="1" t="shared" si="1"/>
        <v>3</v>
      </c>
      <c r="BJ11" s="56" t="str">
        <f t="shared" si="2"/>
        <v>AUFFRET Patrice</v>
      </c>
      <c r="BK11" s="56" t="str">
        <f t="shared" si="2"/>
        <v>1</v>
      </c>
      <c r="BL11" s="56">
        <f t="shared" si="2"/>
        <v>78</v>
      </c>
      <c r="BM11" s="56" t="str">
        <f t="shared" si="2"/>
        <v>JC NAZAIRIEN</v>
      </c>
      <c r="BN11" s="59"/>
      <c r="BO11" s="58"/>
      <c r="BP11" s="59"/>
      <c r="BQ11" s="59"/>
      <c r="BR11" s="58"/>
      <c r="BS11" s="59"/>
      <c r="BT11" s="59"/>
      <c r="BU11" s="58"/>
      <c r="BV11" s="59"/>
      <c r="BW11" s="59"/>
      <c r="BX11" s="58"/>
      <c r="BY11" s="59"/>
      <c r="BZ11" s="59"/>
      <c r="CA11" s="58"/>
      <c r="CB11" s="59"/>
      <c r="CC11" s="59"/>
      <c r="CD11" s="59"/>
      <c r="CH11" s="63"/>
      <c r="CI11" s="65"/>
      <c r="CJ11" s="65"/>
      <c r="CK11" s="66"/>
    </row>
    <row r="12" spans="1:89" ht="34.5" customHeight="1">
      <c r="A12" s="55" t="s">
        <v>68</v>
      </c>
      <c r="B12" s="55">
        <v>44</v>
      </c>
      <c r="C12" s="50">
        <f ca="1" t="shared" si="0"/>
        <v>4</v>
      </c>
      <c r="D12" s="280" t="s">
        <v>244</v>
      </c>
      <c r="E12" s="55" t="s">
        <v>5</v>
      </c>
      <c r="F12" s="55">
        <v>81</v>
      </c>
      <c r="G12" s="57" t="s">
        <v>245</v>
      </c>
      <c r="H12" s="59"/>
      <c r="I12" s="59"/>
      <c r="J12" s="58" t="s">
        <v>79</v>
      </c>
      <c r="K12" s="59"/>
      <c r="L12" s="59"/>
      <c r="M12" s="58" t="s">
        <v>72</v>
      </c>
      <c r="N12" s="59"/>
      <c r="O12" s="59"/>
      <c r="P12" s="58" t="s">
        <v>75</v>
      </c>
      <c r="Q12" s="59"/>
      <c r="R12" s="59"/>
      <c r="S12" s="58" t="s">
        <v>71</v>
      </c>
      <c r="T12" s="59"/>
      <c r="U12" s="59"/>
      <c r="V12" s="58" t="s">
        <v>76</v>
      </c>
      <c r="W12" s="59"/>
      <c r="X12" s="59"/>
      <c r="Y12" s="59"/>
      <c r="Z12" s="59"/>
      <c r="AA12" s="59"/>
      <c r="AB12" s="279"/>
      <c r="BC12" s="63"/>
      <c r="BD12" s="65"/>
      <c r="BE12" s="65"/>
      <c r="BF12" s="65"/>
      <c r="BG12" s="66"/>
      <c r="BI12" s="50">
        <f ca="1" t="shared" si="1"/>
        <v>4</v>
      </c>
      <c r="BJ12" s="56" t="str">
        <f t="shared" si="2"/>
        <v>HENRY Auguste Etienne</v>
      </c>
      <c r="BK12" s="56" t="str">
        <f t="shared" si="2"/>
        <v>1</v>
      </c>
      <c r="BL12" s="56">
        <f t="shared" si="2"/>
        <v>81</v>
      </c>
      <c r="BM12" s="56" t="str">
        <f t="shared" si="2"/>
        <v>J C MONTREUIL JUIGNE</v>
      </c>
      <c r="BN12" s="59"/>
      <c r="BO12" s="59"/>
      <c r="BP12" s="58"/>
      <c r="BQ12" s="59"/>
      <c r="BR12" s="59"/>
      <c r="BS12" s="58"/>
      <c r="BT12" s="59"/>
      <c r="BU12" s="59"/>
      <c r="BV12" s="58"/>
      <c r="BW12" s="59"/>
      <c r="BX12" s="59"/>
      <c r="BY12" s="58"/>
      <c r="BZ12" s="59"/>
      <c r="CA12" s="59"/>
      <c r="CB12" s="58"/>
      <c r="CC12" s="59"/>
      <c r="CD12" s="59"/>
      <c r="CH12" s="63"/>
      <c r="CI12" s="65"/>
      <c r="CJ12" s="65"/>
      <c r="CK12" s="66"/>
    </row>
    <row r="13" spans="1:89" ht="34.5" customHeight="1">
      <c r="A13" s="55" t="s">
        <v>68</v>
      </c>
      <c r="B13" s="55">
        <v>49</v>
      </c>
      <c r="C13" s="50">
        <f ca="1" t="shared" si="0"/>
        <v>5</v>
      </c>
      <c r="D13" s="280" t="s">
        <v>246</v>
      </c>
      <c r="E13" s="55" t="s">
        <v>5</v>
      </c>
      <c r="F13" s="55">
        <v>83</v>
      </c>
      <c r="G13" s="57" t="s">
        <v>247</v>
      </c>
      <c r="H13" s="59"/>
      <c r="I13" s="58" t="s">
        <v>75</v>
      </c>
      <c r="J13" s="59"/>
      <c r="K13" s="59"/>
      <c r="L13" s="59"/>
      <c r="M13" s="58" t="s">
        <v>71</v>
      </c>
      <c r="N13" s="59"/>
      <c r="O13" s="59"/>
      <c r="P13" s="59"/>
      <c r="Q13" s="58" t="s">
        <v>71</v>
      </c>
      <c r="R13" s="59"/>
      <c r="S13" s="59"/>
      <c r="T13" s="58" t="s">
        <v>72</v>
      </c>
      <c r="U13" s="59"/>
      <c r="V13" s="59"/>
      <c r="W13" s="58"/>
      <c r="X13" s="59"/>
      <c r="Y13" s="59"/>
      <c r="Z13" s="59"/>
      <c r="AA13" s="279"/>
      <c r="AB13" s="59"/>
      <c r="BC13" s="195"/>
      <c r="BD13" s="65"/>
      <c r="BE13" s="65"/>
      <c r="BF13" s="65"/>
      <c r="BG13" s="66"/>
      <c r="BI13" s="50">
        <f ca="1" t="shared" si="1"/>
        <v>5</v>
      </c>
      <c r="BJ13" s="56" t="str">
        <f t="shared" si="2"/>
        <v>LEFORESTIER Thierry</v>
      </c>
      <c r="BK13" s="56" t="str">
        <f t="shared" si="2"/>
        <v>1</v>
      </c>
      <c r="BL13" s="56">
        <f t="shared" si="2"/>
        <v>83</v>
      </c>
      <c r="BM13" s="56" t="str">
        <f t="shared" si="2"/>
        <v>SPORTS LOISIRS CONDE JUDO</v>
      </c>
      <c r="BN13" s="59"/>
      <c r="BO13" s="58"/>
      <c r="BP13" s="59"/>
      <c r="BQ13" s="59"/>
      <c r="BR13" s="59"/>
      <c r="BS13" s="58"/>
      <c r="BT13" s="59"/>
      <c r="BU13" s="59"/>
      <c r="BV13" s="59"/>
      <c r="BW13" s="58"/>
      <c r="BX13" s="59"/>
      <c r="BY13" s="59"/>
      <c r="BZ13" s="58"/>
      <c r="CA13" s="59"/>
      <c r="CB13" s="59"/>
      <c r="CC13" s="58"/>
      <c r="CD13" s="59"/>
      <c r="CH13" s="195"/>
      <c r="CI13" s="65"/>
      <c r="CJ13" s="65"/>
      <c r="CK13" s="66"/>
    </row>
    <row r="14" spans="1:89" ht="34.5" customHeight="1">
      <c r="A14" s="55" t="s">
        <v>248</v>
      </c>
      <c r="B14" s="55">
        <v>61</v>
      </c>
      <c r="C14" s="50">
        <f ca="1" t="shared" si="0"/>
        <v>6</v>
      </c>
      <c r="D14" s="280" t="s">
        <v>249</v>
      </c>
      <c r="E14" s="55" t="s">
        <v>5</v>
      </c>
      <c r="F14" s="55">
        <v>86</v>
      </c>
      <c r="G14" s="57" t="s">
        <v>250</v>
      </c>
      <c r="H14" s="58" t="s">
        <v>72</v>
      </c>
      <c r="I14" s="59"/>
      <c r="J14" s="59"/>
      <c r="K14" s="59"/>
      <c r="L14" s="58" t="s">
        <v>251</v>
      </c>
      <c r="M14" s="59"/>
      <c r="N14" s="59"/>
      <c r="O14" s="59"/>
      <c r="P14" s="58" t="s">
        <v>147</v>
      </c>
      <c r="Q14" s="59"/>
      <c r="R14" s="59"/>
      <c r="S14" s="59"/>
      <c r="T14" s="58" t="s">
        <v>252</v>
      </c>
      <c r="U14" s="59"/>
      <c r="V14" s="59"/>
      <c r="W14" s="59"/>
      <c r="X14" s="58" t="s">
        <v>93</v>
      </c>
      <c r="Y14" s="279"/>
      <c r="Z14" s="59"/>
      <c r="AA14" s="59"/>
      <c r="AB14" s="59"/>
      <c r="BC14" s="63"/>
      <c r="BD14" s="65"/>
      <c r="BE14" s="65"/>
      <c r="BF14" s="65"/>
      <c r="BG14" s="66"/>
      <c r="BI14" s="50">
        <f ca="1" t="shared" si="1"/>
        <v>6</v>
      </c>
      <c r="BJ14" s="56" t="str">
        <f t="shared" si="2"/>
        <v>BAUDIMENT Eric</v>
      </c>
      <c r="BK14" s="56" t="str">
        <f t="shared" si="2"/>
        <v>1</v>
      </c>
      <c r="BL14" s="56">
        <f t="shared" si="2"/>
        <v>86</v>
      </c>
      <c r="BM14" s="56" t="str">
        <f t="shared" si="2"/>
        <v>ASB REZE</v>
      </c>
      <c r="BN14" s="58"/>
      <c r="BO14" s="59"/>
      <c r="BP14" s="59"/>
      <c r="BQ14" s="59"/>
      <c r="BR14" s="58"/>
      <c r="BS14" s="59"/>
      <c r="BT14" s="59"/>
      <c r="BU14" s="59"/>
      <c r="BV14" s="58"/>
      <c r="BW14" s="59"/>
      <c r="BX14" s="59"/>
      <c r="BY14" s="59"/>
      <c r="BZ14" s="58"/>
      <c r="CA14" s="59"/>
      <c r="CB14" s="59"/>
      <c r="CC14" s="59"/>
      <c r="CD14" s="58"/>
      <c r="CH14" s="63"/>
      <c r="CI14" s="65"/>
      <c r="CJ14" s="65"/>
      <c r="CK14" s="66"/>
    </row>
    <row r="15" spans="1:89" ht="34.5" customHeight="1" thickBot="1">
      <c r="A15" s="55" t="s">
        <v>68</v>
      </c>
      <c r="B15" s="55">
        <v>44</v>
      </c>
      <c r="C15" s="50">
        <f ca="1" t="shared" si="0"/>
        <v>7</v>
      </c>
      <c r="D15" s="280" t="s">
        <v>253</v>
      </c>
      <c r="E15" s="55" t="s">
        <v>5</v>
      </c>
      <c r="F15" s="55">
        <v>103</v>
      </c>
      <c r="G15" s="57" t="s">
        <v>254</v>
      </c>
      <c r="H15" s="59"/>
      <c r="I15" s="59"/>
      <c r="J15" s="58" t="s">
        <v>103</v>
      </c>
      <c r="K15" s="59"/>
      <c r="L15" s="59"/>
      <c r="M15" s="59"/>
      <c r="N15" s="58" t="s">
        <v>96</v>
      </c>
      <c r="O15" s="59"/>
      <c r="P15" s="59"/>
      <c r="Q15" s="58" t="s">
        <v>93</v>
      </c>
      <c r="R15" s="59"/>
      <c r="S15" s="59"/>
      <c r="T15" s="59"/>
      <c r="U15" s="58" t="s">
        <v>71</v>
      </c>
      <c r="V15" s="59"/>
      <c r="W15" s="59"/>
      <c r="X15" s="58" t="s">
        <v>71</v>
      </c>
      <c r="Y15" s="59"/>
      <c r="Z15" s="279"/>
      <c r="AA15" s="59"/>
      <c r="AB15" s="59"/>
      <c r="BC15" s="68"/>
      <c r="BD15" s="203"/>
      <c r="BE15" s="69"/>
      <c r="BF15" s="281"/>
      <c r="BG15" s="282"/>
      <c r="BI15" s="50">
        <f ca="1" t="shared" si="1"/>
        <v>7</v>
      </c>
      <c r="BJ15" s="56" t="str">
        <f t="shared" si="2"/>
        <v>GIRAULT Cyrille</v>
      </c>
      <c r="BK15" s="56" t="str">
        <f t="shared" si="2"/>
        <v>1</v>
      </c>
      <c r="BL15" s="56">
        <f t="shared" si="2"/>
        <v>103</v>
      </c>
      <c r="BM15" s="56" t="str">
        <f t="shared" si="2"/>
        <v>JC HERBIGNACAIS</v>
      </c>
      <c r="BN15" s="59"/>
      <c r="BO15" s="59"/>
      <c r="BP15" s="58"/>
      <c r="BQ15" s="59"/>
      <c r="BR15" s="59"/>
      <c r="BS15" s="59"/>
      <c r="BT15" s="58"/>
      <c r="BU15" s="59"/>
      <c r="BV15" s="59"/>
      <c r="BW15" s="58"/>
      <c r="BX15" s="59"/>
      <c r="BY15" s="59"/>
      <c r="BZ15" s="59"/>
      <c r="CA15" s="58"/>
      <c r="CB15" s="59"/>
      <c r="CC15" s="59"/>
      <c r="CD15" s="58"/>
      <c r="CH15" s="68"/>
      <c r="CI15" s="203"/>
      <c r="CJ15" s="69"/>
      <c r="CK15" s="282"/>
    </row>
    <row r="16" spans="3:78" ht="24" customHeight="1" thickBot="1">
      <c r="C16" s="71"/>
      <c r="D16" s="72"/>
      <c r="E16" s="72"/>
      <c r="F16" s="72"/>
      <c r="G16" s="72"/>
      <c r="H16" s="62"/>
      <c r="I16" s="62"/>
      <c r="J16" s="62"/>
      <c r="K16" s="62"/>
      <c r="L16" s="62"/>
      <c r="M16" s="283" t="s">
        <v>104</v>
      </c>
      <c r="N16" s="283"/>
      <c r="O16" s="284"/>
      <c r="P16" s="284"/>
      <c r="Q16" s="62"/>
      <c r="R16" s="62"/>
      <c r="S16" s="62"/>
      <c r="T16" s="62"/>
      <c r="BI16" s="71"/>
      <c r="BJ16" s="72"/>
      <c r="BK16" s="72"/>
      <c r="BL16" s="72"/>
      <c r="BM16" s="72"/>
      <c r="BN16" s="62"/>
      <c r="BO16" s="62"/>
      <c r="BP16" s="62"/>
      <c r="BQ16" s="62"/>
      <c r="BR16" s="62"/>
      <c r="BS16" s="283" t="s">
        <v>104</v>
      </c>
      <c r="BT16" s="283"/>
      <c r="BU16" s="283" t="s">
        <v>105</v>
      </c>
      <c r="BV16" s="283"/>
      <c r="BW16" s="283"/>
      <c r="BX16" s="283"/>
      <c r="BY16" s="62"/>
      <c r="BZ16" s="62"/>
    </row>
    <row r="17" spans="1:89" ht="27.75" customHeight="1" thickBot="1">
      <c r="A17" s="77" t="s">
        <v>14</v>
      </c>
      <c r="B17" s="77" t="s">
        <v>15</v>
      </c>
      <c r="C17" s="41" t="s">
        <v>16</v>
      </c>
      <c r="D17" s="77" t="s">
        <v>17</v>
      </c>
      <c r="E17" s="252" t="s">
        <v>18</v>
      </c>
      <c r="F17" s="206" t="s">
        <v>106</v>
      </c>
      <c r="G17" s="207" t="s">
        <v>20</v>
      </c>
      <c r="H17" s="79" t="s">
        <v>107</v>
      </c>
      <c r="I17" s="80" t="s">
        <v>108</v>
      </c>
      <c r="J17" s="80" t="s">
        <v>109</v>
      </c>
      <c r="K17" s="80" t="s">
        <v>110</v>
      </c>
      <c r="L17" s="208" t="s">
        <v>111</v>
      </c>
      <c r="M17" s="79" t="s">
        <v>112</v>
      </c>
      <c r="N17" s="80" t="s">
        <v>113</v>
      </c>
      <c r="O17" s="285" t="s">
        <v>116</v>
      </c>
      <c r="P17" s="286"/>
      <c r="Q17" s="211" t="s">
        <v>117</v>
      </c>
      <c r="R17" s="255" t="s">
        <v>118</v>
      </c>
      <c r="S17" s="256"/>
      <c r="T17" s="224"/>
      <c r="U17" s="287" t="s">
        <v>119</v>
      </c>
      <c r="V17" s="288"/>
      <c r="W17" s="288"/>
      <c r="X17" s="289"/>
      <c r="BC17" s="79" t="s">
        <v>120</v>
      </c>
      <c r="BD17" s="80" t="s">
        <v>121</v>
      </c>
      <c r="BE17" s="80" t="s">
        <v>122</v>
      </c>
      <c r="BF17" s="80" t="s">
        <v>123</v>
      </c>
      <c r="BG17" s="81" t="s">
        <v>124</v>
      </c>
      <c r="BI17" s="41" t="s">
        <v>16</v>
      </c>
      <c r="BJ17" s="77" t="s">
        <v>17</v>
      </c>
      <c r="BK17" s="252" t="s">
        <v>18</v>
      </c>
      <c r="BL17" s="206" t="s">
        <v>106</v>
      </c>
      <c r="BM17" s="207" t="s">
        <v>20</v>
      </c>
      <c r="BN17" s="79" t="s">
        <v>107</v>
      </c>
      <c r="BO17" s="80" t="s">
        <v>108</v>
      </c>
      <c r="BP17" s="80" t="s">
        <v>109</v>
      </c>
      <c r="BQ17" s="80" t="s">
        <v>110</v>
      </c>
      <c r="BR17" s="208" t="s">
        <v>111</v>
      </c>
      <c r="BS17" s="79" t="s">
        <v>112</v>
      </c>
      <c r="BT17" s="80" t="s">
        <v>113</v>
      </c>
      <c r="BU17" s="79" t="s">
        <v>120</v>
      </c>
      <c r="BV17" s="80" t="s">
        <v>121</v>
      </c>
      <c r="BW17" s="80" t="s">
        <v>122</v>
      </c>
      <c r="BX17" s="80" t="s">
        <v>123</v>
      </c>
      <c r="BY17" s="285" t="s">
        <v>116</v>
      </c>
      <c r="BZ17" s="286"/>
      <c r="CA17" s="211" t="s">
        <v>117</v>
      </c>
      <c r="CB17" s="212" t="s">
        <v>118</v>
      </c>
      <c r="CC17" s="89"/>
      <c r="CD17" s="224"/>
      <c r="CE17" s="290" t="s">
        <v>119</v>
      </c>
      <c r="CF17" s="291"/>
      <c r="CG17" s="291"/>
      <c r="CH17" s="292"/>
      <c r="CI17" s="293"/>
      <c r="CJ17" s="79"/>
      <c r="CK17" s="81"/>
    </row>
    <row r="18" spans="1:89" ht="25.5" customHeight="1">
      <c r="A18" s="55" t="str">
        <f aca="true" ca="1" t="shared" si="3" ref="A18:B24">OFFSET(A18,-9,0)</f>
        <v>PDL</v>
      </c>
      <c r="B18" s="55">
        <f ca="1" t="shared" si="3"/>
        <v>44</v>
      </c>
      <c r="C18" s="40">
        <v>1</v>
      </c>
      <c r="D18" s="55" t="str">
        <f aca="true" ca="1" t="shared" si="4" ref="D18:E24">OFFSET(D18,-9,0)</f>
        <v>GAUTIER Mickael</v>
      </c>
      <c r="E18" s="55" t="str">
        <f ca="1" t="shared" si="4"/>
        <v>1</v>
      </c>
      <c r="F18" s="55">
        <v>0</v>
      </c>
      <c r="G18" s="55" t="str">
        <f aca="true" ca="1" t="shared" si="5" ref="G18:G24">OFFSET(G18,-9,0)</f>
        <v>AUBANCE JUDO BRISSAC</v>
      </c>
      <c r="H18" s="118">
        <v>10</v>
      </c>
      <c r="I18" s="119">
        <v>10</v>
      </c>
      <c r="J18" s="119">
        <v>10</v>
      </c>
      <c r="K18" s="119">
        <f>IF(M18&lt;&gt;"","-","")</f>
      </c>
      <c r="L18" s="120">
        <f>IF(M18&lt;&gt;"","-","")</f>
      </c>
      <c r="M18" s="294"/>
      <c r="N18" s="104"/>
      <c r="O18" s="295">
        <f aca="true" t="shared" si="6" ref="O18:O24">SUM(H18:N18,BC18:BG18)</f>
        <v>30</v>
      </c>
      <c r="P18" s="296"/>
      <c r="Q18" s="211"/>
      <c r="R18" s="255">
        <f aca="true" ca="1" t="shared" si="7" ref="R18:R24">SUM(OFFSET(R18,0,-12),OFFSET(R18,0,-3))</f>
        <v>30</v>
      </c>
      <c r="S18" s="256"/>
      <c r="T18" s="224"/>
      <c r="U18" s="43" t="s">
        <v>26</v>
      </c>
      <c r="V18" s="43" t="s">
        <v>40</v>
      </c>
      <c r="W18" s="127" t="s">
        <v>41</v>
      </c>
      <c r="X18" s="127" t="s">
        <v>58</v>
      </c>
      <c r="BC18" s="118"/>
      <c r="BD18" s="119"/>
      <c r="BE18" s="119"/>
      <c r="BF18" s="119"/>
      <c r="BG18" s="120"/>
      <c r="BI18" s="40">
        <v>1</v>
      </c>
      <c r="BJ18" s="55" t="str">
        <f aca="true" t="shared" si="8" ref="BJ18:BK24">D18</f>
        <v>GAUTIER Mickael</v>
      </c>
      <c r="BK18" s="55" t="str">
        <f t="shared" si="8"/>
        <v>1</v>
      </c>
      <c r="BL18" s="55">
        <f aca="true" t="shared" si="9" ref="BL18:BL23">F19</f>
        <v>40</v>
      </c>
      <c r="BM18" s="55" t="str">
        <f aca="true" t="shared" si="10" ref="BM18:BM24">G18</f>
        <v>AUBANCE JUDO BRISSAC</v>
      </c>
      <c r="BN18" s="118"/>
      <c r="BO18" s="119"/>
      <c r="BP18" s="119"/>
      <c r="BQ18" s="119"/>
      <c r="BR18" s="120"/>
      <c r="BS18" s="294"/>
      <c r="BT18" s="104"/>
      <c r="BU18" s="118"/>
      <c r="BV18" s="119"/>
      <c r="BW18" s="119"/>
      <c r="BX18" s="119"/>
      <c r="BY18" s="295"/>
      <c r="BZ18" s="296"/>
      <c r="CA18" s="211"/>
      <c r="CB18" s="255"/>
      <c r="CC18" s="256"/>
      <c r="CD18" s="224"/>
      <c r="CE18" s="297" t="s">
        <v>26</v>
      </c>
      <c r="CF18" s="298" t="s">
        <v>40</v>
      </c>
      <c r="CG18" s="298" t="s">
        <v>41</v>
      </c>
      <c r="CH18" s="298" t="s">
        <v>58</v>
      </c>
      <c r="CI18" s="299"/>
      <c r="CJ18" s="118"/>
      <c r="CK18" s="120"/>
    </row>
    <row r="19" spans="1:89" ht="25.5" customHeight="1">
      <c r="A19" s="55" t="str">
        <f ca="1" t="shared" si="3"/>
        <v>PDL</v>
      </c>
      <c r="B19" s="55">
        <f ca="1" t="shared" si="3"/>
        <v>49</v>
      </c>
      <c r="C19" s="40">
        <v>2</v>
      </c>
      <c r="D19" s="300" t="str">
        <f ca="1" t="shared" si="4"/>
        <v>POTIER David</v>
      </c>
      <c r="E19" s="55" t="str">
        <f ca="1" t="shared" si="4"/>
        <v>1</v>
      </c>
      <c r="F19" s="55">
        <v>40</v>
      </c>
      <c r="G19" s="55" t="str">
        <f ca="1" t="shared" si="5"/>
        <v>JUDO COTE DE LUMIERE</v>
      </c>
      <c r="H19" s="118">
        <v>0</v>
      </c>
      <c r="I19" s="119">
        <v>0</v>
      </c>
      <c r="J19" s="119">
        <v>0</v>
      </c>
      <c r="K19" s="119">
        <v>10</v>
      </c>
      <c r="L19" s="120">
        <v>0</v>
      </c>
      <c r="M19" s="301"/>
      <c r="N19" s="302"/>
      <c r="O19" s="262">
        <f t="shared" si="6"/>
        <v>10</v>
      </c>
      <c r="P19" s="263"/>
      <c r="Q19" s="211"/>
      <c r="R19" s="255">
        <f ca="1" t="shared" si="7"/>
        <v>50</v>
      </c>
      <c r="S19" s="256"/>
      <c r="T19" s="224"/>
      <c r="BC19" s="118"/>
      <c r="BD19" s="119"/>
      <c r="BE19" s="119"/>
      <c r="BF19" s="119"/>
      <c r="BG19" s="120"/>
      <c r="BI19" s="40">
        <v>2</v>
      </c>
      <c r="BJ19" s="55" t="str">
        <f t="shared" si="8"/>
        <v>POTIER David</v>
      </c>
      <c r="BK19" s="55" t="str">
        <f t="shared" si="8"/>
        <v>1</v>
      </c>
      <c r="BL19" s="55">
        <f t="shared" si="9"/>
        <v>40</v>
      </c>
      <c r="BM19" s="55" t="str">
        <f t="shared" si="10"/>
        <v>JUDO COTE DE LUMIERE</v>
      </c>
      <c r="BN19" s="118"/>
      <c r="BO19" s="119"/>
      <c r="BP19" s="119"/>
      <c r="BQ19" s="119"/>
      <c r="BR19" s="120"/>
      <c r="BS19" s="301"/>
      <c r="BT19" s="302"/>
      <c r="BU19" s="118"/>
      <c r="BV19" s="119"/>
      <c r="BW19" s="119"/>
      <c r="BX19" s="119"/>
      <c r="BY19" s="262"/>
      <c r="BZ19" s="263"/>
      <c r="CA19" s="211"/>
      <c r="CB19" s="255"/>
      <c r="CC19" s="256"/>
      <c r="CD19" s="224"/>
      <c r="CE19" s="303"/>
      <c r="CF19" s="299"/>
      <c r="CG19" s="299"/>
      <c r="CH19" s="299"/>
      <c r="CI19" s="299"/>
      <c r="CJ19" s="118"/>
      <c r="CK19" s="304"/>
    </row>
    <row r="20" spans="1:89" ht="25.5" customHeight="1">
      <c r="A20" s="55" t="str">
        <f ca="1" t="shared" si="3"/>
        <v>PDL</v>
      </c>
      <c r="B20" s="55">
        <f ca="1" t="shared" si="3"/>
        <v>85</v>
      </c>
      <c r="C20" s="40">
        <v>3</v>
      </c>
      <c r="D20" s="300" t="str">
        <f ca="1" t="shared" si="4"/>
        <v>AUFFRET Patrice</v>
      </c>
      <c r="E20" s="55" t="str">
        <f ca="1" t="shared" si="4"/>
        <v>1</v>
      </c>
      <c r="F20" s="55">
        <v>40</v>
      </c>
      <c r="G20" s="55" t="str">
        <f ca="1" t="shared" si="5"/>
        <v>JC NAZAIRIEN</v>
      </c>
      <c r="H20" s="118">
        <v>10</v>
      </c>
      <c r="I20" s="119">
        <v>0</v>
      </c>
      <c r="J20" s="119">
        <v>0</v>
      </c>
      <c r="K20" s="119">
        <v>0</v>
      </c>
      <c r="L20" s="120">
        <v>7</v>
      </c>
      <c r="M20" s="301"/>
      <c r="N20" s="302"/>
      <c r="O20" s="262">
        <f t="shared" si="6"/>
        <v>17</v>
      </c>
      <c r="P20" s="263"/>
      <c r="Q20" s="211"/>
      <c r="R20" s="255">
        <f ca="1" t="shared" si="7"/>
        <v>57</v>
      </c>
      <c r="S20" s="256"/>
      <c r="T20" s="224"/>
      <c r="BC20" s="118"/>
      <c r="BD20" s="119"/>
      <c r="BE20" s="119"/>
      <c r="BF20" s="119"/>
      <c r="BG20" s="120"/>
      <c r="BI20" s="40">
        <v>3</v>
      </c>
      <c r="BJ20" s="55" t="str">
        <f t="shared" si="8"/>
        <v>AUFFRET Patrice</v>
      </c>
      <c r="BK20" s="55" t="str">
        <f t="shared" si="8"/>
        <v>1</v>
      </c>
      <c r="BL20" s="55">
        <f t="shared" si="9"/>
        <v>10</v>
      </c>
      <c r="BM20" s="55" t="str">
        <f t="shared" si="10"/>
        <v>JC NAZAIRIEN</v>
      </c>
      <c r="BN20" s="118"/>
      <c r="BO20" s="119"/>
      <c r="BP20" s="119"/>
      <c r="BQ20" s="119"/>
      <c r="BR20" s="120"/>
      <c r="BS20" s="301"/>
      <c r="BT20" s="302"/>
      <c r="BU20" s="118"/>
      <c r="BV20" s="119"/>
      <c r="BW20" s="119"/>
      <c r="BX20" s="119"/>
      <c r="BY20" s="262"/>
      <c r="BZ20" s="263"/>
      <c r="CA20" s="211"/>
      <c r="CB20" s="255"/>
      <c r="CC20" s="256"/>
      <c r="CD20" s="224"/>
      <c r="CE20" s="303"/>
      <c r="CF20" s="299"/>
      <c r="CG20" s="299"/>
      <c r="CH20" s="299"/>
      <c r="CI20" s="299"/>
      <c r="CJ20" s="118"/>
      <c r="CK20" s="304"/>
    </row>
    <row r="21" spans="1:89" ht="25.5" customHeight="1">
      <c r="A21" s="55" t="str">
        <f ca="1" t="shared" si="3"/>
        <v>PDL</v>
      </c>
      <c r="B21" s="55">
        <f ca="1" t="shared" si="3"/>
        <v>44</v>
      </c>
      <c r="C21" s="40">
        <v>4</v>
      </c>
      <c r="D21" s="300" t="str">
        <f ca="1" t="shared" si="4"/>
        <v>HENRY Auguste Etienne</v>
      </c>
      <c r="E21" s="55" t="str">
        <f ca="1" t="shared" si="4"/>
        <v>1</v>
      </c>
      <c r="F21" s="55">
        <v>10</v>
      </c>
      <c r="G21" s="55" t="str">
        <f ca="1" t="shared" si="5"/>
        <v>J C MONTREUIL JUIGNE</v>
      </c>
      <c r="H21" s="118">
        <v>0</v>
      </c>
      <c r="I21" s="119">
        <v>10</v>
      </c>
      <c r="J21" s="119">
        <v>0</v>
      </c>
      <c r="K21" s="119">
        <v>0</v>
      </c>
      <c r="L21" s="120">
        <v>0</v>
      </c>
      <c r="M21" s="301"/>
      <c r="N21" s="302"/>
      <c r="O21" s="262">
        <f t="shared" si="6"/>
        <v>10</v>
      </c>
      <c r="P21" s="263"/>
      <c r="Q21" s="211"/>
      <c r="R21" s="255">
        <f ca="1" t="shared" si="7"/>
        <v>20</v>
      </c>
      <c r="S21" s="256"/>
      <c r="T21" s="224"/>
      <c r="BC21" s="118"/>
      <c r="BD21" s="119"/>
      <c r="BE21" s="119"/>
      <c r="BF21" s="119"/>
      <c r="BG21" s="120"/>
      <c r="BI21" s="40">
        <v>4</v>
      </c>
      <c r="BJ21" s="55" t="str">
        <f t="shared" si="8"/>
        <v>HENRY Auguste Etienne</v>
      </c>
      <c r="BK21" s="55" t="str">
        <f t="shared" si="8"/>
        <v>1</v>
      </c>
      <c r="BL21" s="55">
        <f t="shared" si="9"/>
        <v>97</v>
      </c>
      <c r="BM21" s="55" t="str">
        <f t="shared" si="10"/>
        <v>J C MONTREUIL JUIGNE</v>
      </c>
      <c r="BN21" s="118"/>
      <c r="BO21" s="119"/>
      <c r="BP21" s="119"/>
      <c r="BQ21" s="119"/>
      <c r="BR21" s="120"/>
      <c r="BS21" s="301"/>
      <c r="BT21" s="302"/>
      <c r="BU21" s="118"/>
      <c r="BV21" s="119"/>
      <c r="BW21" s="119"/>
      <c r="BX21" s="119"/>
      <c r="BY21" s="262"/>
      <c r="BZ21" s="263"/>
      <c r="CA21" s="211"/>
      <c r="CB21" s="255"/>
      <c r="CC21" s="256"/>
      <c r="CD21" s="224"/>
      <c r="CE21" s="303"/>
      <c r="CF21" s="299"/>
      <c r="CG21" s="299"/>
      <c r="CH21" s="299"/>
      <c r="CI21" s="299"/>
      <c r="CJ21" s="118"/>
      <c r="CK21" s="304"/>
    </row>
    <row r="22" spans="1:89" ht="25.5" customHeight="1">
      <c r="A22" s="55" t="str">
        <f ca="1" t="shared" si="3"/>
        <v>PDL</v>
      </c>
      <c r="B22" s="55">
        <f ca="1" t="shared" si="3"/>
        <v>49</v>
      </c>
      <c r="C22" s="40">
        <v>5</v>
      </c>
      <c r="D22" s="300" t="str">
        <f ca="1" t="shared" si="4"/>
        <v>LEFORESTIER Thierry</v>
      </c>
      <c r="E22" s="55" t="str">
        <f ca="1" t="shared" si="4"/>
        <v>1</v>
      </c>
      <c r="F22" s="55">
        <v>97</v>
      </c>
      <c r="G22" s="55" t="str">
        <f ca="1" t="shared" si="5"/>
        <v>SPORTS LOISIRS CONDE JUDO</v>
      </c>
      <c r="H22" s="118">
        <v>0</v>
      </c>
      <c r="I22" s="119">
        <v>0</v>
      </c>
      <c r="J22" s="119">
        <v>0</v>
      </c>
      <c r="K22" s="119">
        <v>10</v>
      </c>
      <c r="L22" s="120" t="str">
        <f>IF(M22&lt;&gt;"","-","")</f>
        <v>-</v>
      </c>
      <c r="M22" s="301" t="s">
        <v>125</v>
      </c>
      <c r="N22" s="302"/>
      <c r="O22" s="262">
        <f t="shared" si="6"/>
        <v>10</v>
      </c>
      <c r="P22" s="263"/>
      <c r="Q22" s="211"/>
      <c r="R22" s="305">
        <f ca="1" t="shared" si="7"/>
        <v>107</v>
      </c>
      <c r="S22" s="256"/>
      <c r="T22" s="224"/>
      <c r="BC22" s="118"/>
      <c r="BD22" s="119"/>
      <c r="BE22" s="119"/>
      <c r="BF22" s="119"/>
      <c r="BG22" s="120"/>
      <c r="BI22" s="40">
        <v>5</v>
      </c>
      <c r="BJ22" s="55" t="str">
        <f t="shared" si="8"/>
        <v>LEFORESTIER Thierry</v>
      </c>
      <c r="BK22" s="55" t="str">
        <f t="shared" si="8"/>
        <v>1</v>
      </c>
      <c r="BL22" s="55">
        <f t="shared" si="9"/>
        <v>27</v>
      </c>
      <c r="BM22" s="55" t="str">
        <f t="shared" si="10"/>
        <v>SPORTS LOISIRS CONDE JUDO</v>
      </c>
      <c r="BN22" s="118"/>
      <c r="BO22" s="119"/>
      <c r="BP22" s="119"/>
      <c r="BQ22" s="119"/>
      <c r="BR22" s="120"/>
      <c r="BS22" s="301"/>
      <c r="BT22" s="302"/>
      <c r="BU22" s="118"/>
      <c r="BV22" s="119"/>
      <c r="BW22" s="119"/>
      <c r="BX22" s="119"/>
      <c r="BY22" s="262"/>
      <c r="BZ22" s="263"/>
      <c r="CA22" s="211"/>
      <c r="CB22" s="255"/>
      <c r="CC22" s="256"/>
      <c r="CD22" s="224"/>
      <c r="CE22" s="303"/>
      <c r="CF22" s="299"/>
      <c r="CG22" s="299"/>
      <c r="CH22" s="299"/>
      <c r="CI22" s="299"/>
      <c r="CJ22" s="118"/>
      <c r="CK22" s="304"/>
    </row>
    <row r="23" spans="1:89" ht="25.5" customHeight="1">
      <c r="A23" s="55" t="str">
        <f ca="1" t="shared" si="3"/>
        <v>NOR</v>
      </c>
      <c r="B23" s="55">
        <f ca="1" t="shared" si="3"/>
        <v>61</v>
      </c>
      <c r="C23" s="40">
        <v>6</v>
      </c>
      <c r="D23" s="300" t="str">
        <f ca="1" t="shared" si="4"/>
        <v>BAUDIMENT Eric</v>
      </c>
      <c r="E23" s="55" t="str">
        <f ca="1" t="shared" si="4"/>
        <v>1</v>
      </c>
      <c r="F23" s="55">
        <v>27</v>
      </c>
      <c r="G23" s="55" t="str">
        <f ca="1" t="shared" si="5"/>
        <v>ASB REZE</v>
      </c>
      <c r="H23" s="118">
        <v>10</v>
      </c>
      <c r="I23" s="119">
        <v>7</v>
      </c>
      <c r="J23" s="119">
        <v>10</v>
      </c>
      <c r="K23" s="119">
        <v>0</v>
      </c>
      <c r="L23" s="120">
        <v>10</v>
      </c>
      <c r="M23" s="301"/>
      <c r="N23" s="302"/>
      <c r="O23" s="262">
        <f t="shared" si="6"/>
        <v>37</v>
      </c>
      <c r="P23" s="263"/>
      <c r="Q23" s="211"/>
      <c r="R23" s="255">
        <f ca="1" t="shared" si="7"/>
        <v>64</v>
      </c>
      <c r="S23" s="256"/>
      <c r="T23" s="62"/>
      <c r="BC23" s="118"/>
      <c r="BD23" s="119"/>
      <c r="BE23" s="119"/>
      <c r="BF23" s="119"/>
      <c r="BG23" s="120"/>
      <c r="BI23" s="40">
        <v>6</v>
      </c>
      <c r="BJ23" s="55" t="str">
        <f t="shared" si="8"/>
        <v>BAUDIMENT Eric</v>
      </c>
      <c r="BK23" s="55" t="str">
        <f t="shared" si="8"/>
        <v>1</v>
      </c>
      <c r="BL23" s="55">
        <f t="shared" si="9"/>
        <v>0</v>
      </c>
      <c r="BM23" s="55" t="str">
        <f t="shared" si="10"/>
        <v>ASB REZE</v>
      </c>
      <c r="BN23" s="118"/>
      <c r="BO23" s="119"/>
      <c r="BP23" s="119"/>
      <c r="BQ23" s="119"/>
      <c r="BR23" s="120"/>
      <c r="BS23" s="301"/>
      <c r="BT23" s="302"/>
      <c r="BU23" s="118"/>
      <c r="BV23" s="119"/>
      <c r="BW23" s="119"/>
      <c r="BX23" s="119"/>
      <c r="BY23" s="262"/>
      <c r="BZ23" s="263"/>
      <c r="CA23" s="211"/>
      <c r="CB23" s="255"/>
      <c r="CC23" s="256"/>
      <c r="CD23" s="62"/>
      <c r="CE23" s="303"/>
      <c r="CF23" s="299"/>
      <c r="CG23" s="299"/>
      <c r="CH23" s="299"/>
      <c r="CI23" s="299"/>
      <c r="CJ23" s="118"/>
      <c r="CK23" s="304"/>
    </row>
    <row r="24" spans="1:89" ht="25.5" customHeight="1" thickBot="1">
      <c r="A24" s="55" t="str">
        <f ca="1" t="shared" si="3"/>
        <v>PDL</v>
      </c>
      <c r="B24" s="55">
        <f ca="1" t="shared" si="3"/>
        <v>44</v>
      </c>
      <c r="C24" s="40">
        <v>7</v>
      </c>
      <c r="D24" s="300" t="str">
        <f ca="1" t="shared" si="4"/>
        <v>GIRAULT Cyrille</v>
      </c>
      <c r="E24" s="55" t="str">
        <f ca="1" t="shared" si="4"/>
        <v>1</v>
      </c>
      <c r="F24" s="55">
        <v>0</v>
      </c>
      <c r="G24" s="55" t="str">
        <f ca="1" t="shared" si="5"/>
        <v>JC HERBIGNACAIS</v>
      </c>
      <c r="H24" s="141">
        <v>10</v>
      </c>
      <c r="I24" s="142">
        <v>10</v>
      </c>
      <c r="J24" s="142">
        <v>10</v>
      </c>
      <c r="K24" s="142">
        <v>0</v>
      </c>
      <c r="L24" s="143">
        <v>0</v>
      </c>
      <c r="M24" s="306"/>
      <c r="N24" s="307"/>
      <c r="O24" s="265">
        <f t="shared" si="6"/>
        <v>30</v>
      </c>
      <c r="P24" s="266"/>
      <c r="Q24" s="211"/>
      <c r="R24" s="255">
        <f ca="1" t="shared" si="7"/>
        <v>30</v>
      </c>
      <c r="S24" s="256"/>
      <c r="T24" s="62"/>
      <c r="BC24" s="141"/>
      <c r="BD24" s="142"/>
      <c r="BE24" s="142"/>
      <c r="BF24" s="142"/>
      <c r="BG24" s="143"/>
      <c r="BI24" s="40">
        <v>7</v>
      </c>
      <c r="BJ24" s="55" t="str">
        <f t="shared" si="8"/>
        <v>GIRAULT Cyrille</v>
      </c>
      <c r="BK24" s="55" t="str">
        <f t="shared" si="8"/>
        <v>1</v>
      </c>
      <c r="BL24" s="55">
        <f>F18</f>
        <v>0</v>
      </c>
      <c r="BM24" s="55" t="str">
        <f t="shared" si="10"/>
        <v>JC HERBIGNACAIS</v>
      </c>
      <c r="BN24" s="141"/>
      <c r="BO24" s="142"/>
      <c r="BP24" s="142"/>
      <c r="BQ24" s="142"/>
      <c r="BR24" s="143"/>
      <c r="BS24" s="306"/>
      <c r="BT24" s="307"/>
      <c r="BU24" s="141"/>
      <c r="BV24" s="142"/>
      <c r="BW24" s="142"/>
      <c r="BX24" s="142"/>
      <c r="BY24" s="265"/>
      <c r="BZ24" s="266"/>
      <c r="CA24" s="211"/>
      <c r="CB24" s="255"/>
      <c r="CC24" s="256"/>
      <c r="CD24" s="62"/>
      <c r="CE24" s="308"/>
      <c r="CF24" s="309"/>
      <c r="CG24" s="309"/>
      <c r="CH24" s="309"/>
      <c r="CI24" s="309"/>
      <c r="CJ24" s="141"/>
      <c r="CK24" s="310"/>
    </row>
    <row r="25" spans="3:82" ht="12.75">
      <c r="C25" s="46"/>
      <c r="D25" s="158"/>
      <c r="E25" s="158"/>
      <c r="F25" s="311"/>
      <c r="G25" s="158"/>
      <c r="H25" s="158"/>
      <c r="I25" s="158"/>
      <c r="J25" s="158"/>
      <c r="K25" s="158"/>
      <c r="L25" s="158"/>
      <c r="M25" s="46"/>
      <c r="N25" s="46" t="s">
        <v>126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BI25" s="46"/>
      <c r="BJ25" s="158"/>
      <c r="BK25" s="158"/>
      <c r="BL25" s="311"/>
      <c r="BM25" s="158"/>
      <c r="BN25" s="158"/>
      <c r="BO25" s="158"/>
      <c r="BP25" s="158"/>
      <c r="BQ25" s="158"/>
      <c r="BR25" s="158"/>
      <c r="BS25" s="46"/>
      <c r="BT25" s="46" t="s">
        <v>126</v>
      </c>
      <c r="BU25" s="46"/>
      <c r="BV25" s="46"/>
      <c r="BW25" s="46"/>
      <c r="BX25" s="46"/>
      <c r="BY25" s="46"/>
      <c r="BZ25" s="46"/>
      <c r="CA25" s="46"/>
      <c r="CB25" s="46"/>
      <c r="CC25" s="46"/>
      <c r="CD25" s="46"/>
    </row>
    <row r="26" spans="3:28" ht="12.75" hidden="1">
      <c r="C26" s="71">
        <f>COUNT(H26:BG26)</f>
        <v>16</v>
      </c>
      <c r="D26" s="46"/>
      <c r="E26" s="46"/>
      <c r="F26" s="72"/>
      <c r="G26" s="162" t="s">
        <v>127</v>
      </c>
      <c r="H26" s="160">
        <v>1</v>
      </c>
      <c r="I26" s="160">
        <v>2</v>
      </c>
      <c r="J26" s="160">
        <v>3</v>
      </c>
      <c r="K26" s="160">
        <v>4</v>
      </c>
      <c r="L26" s="160">
        <v>5</v>
      </c>
      <c r="M26" s="160">
        <v>6</v>
      </c>
      <c r="N26" s="160">
        <v>7</v>
      </c>
      <c r="O26" s="160">
        <v>8</v>
      </c>
      <c r="P26" s="160">
        <v>9</v>
      </c>
      <c r="Q26" s="160">
        <v>10</v>
      </c>
      <c r="R26" s="160">
        <v>11</v>
      </c>
      <c r="S26" s="160">
        <v>12</v>
      </c>
      <c r="T26" s="160">
        <v>13</v>
      </c>
      <c r="U26" s="160">
        <v>14</v>
      </c>
      <c r="V26" s="160">
        <v>15</v>
      </c>
      <c r="W26" s="160"/>
      <c r="X26" s="160">
        <v>16</v>
      </c>
      <c r="Y26" s="312"/>
      <c r="Z26" s="312"/>
      <c r="AA26" s="312"/>
      <c r="AB26" s="312"/>
    </row>
    <row r="27" spans="3:28" ht="12.75" hidden="1">
      <c r="C27" s="46"/>
      <c r="D27" s="46"/>
      <c r="E27" s="46"/>
      <c r="F27" s="72"/>
      <c r="G27" s="162" t="s">
        <v>128</v>
      </c>
      <c r="H27" s="160">
        <v>1</v>
      </c>
      <c r="I27" s="160">
        <v>1</v>
      </c>
      <c r="J27" s="160">
        <v>1</v>
      </c>
      <c r="K27" s="160">
        <v>1</v>
      </c>
      <c r="L27" s="160">
        <v>2</v>
      </c>
      <c r="M27" s="160">
        <v>2</v>
      </c>
      <c r="N27" s="160">
        <v>3</v>
      </c>
      <c r="O27" s="160">
        <v>2</v>
      </c>
      <c r="P27" s="160">
        <v>3</v>
      </c>
      <c r="Q27" s="160">
        <v>3</v>
      </c>
      <c r="R27" s="160">
        <v>4</v>
      </c>
      <c r="S27" s="160">
        <v>3</v>
      </c>
      <c r="T27" s="160">
        <v>4</v>
      </c>
      <c r="U27" s="160">
        <v>5</v>
      </c>
      <c r="V27" s="160">
        <v>5</v>
      </c>
      <c r="W27" s="160"/>
      <c r="X27" s="160">
        <v>5</v>
      </c>
      <c r="Y27" s="312"/>
      <c r="Z27" s="312"/>
      <c r="AA27" s="312"/>
      <c r="AB27" s="312"/>
    </row>
    <row r="28" spans="3:28" ht="12.75" hidden="1">
      <c r="C28" s="71"/>
      <c r="D28" s="46"/>
      <c r="E28" s="46"/>
      <c r="F28" s="72"/>
      <c r="G28" s="162" t="s">
        <v>129</v>
      </c>
      <c r="H28" s="160">
        <v>1</v>
      </c>
      <c r="I28" s="160">
        <v>1</v>
      </c>
      <c r="J28" s="160">
        <v>1</v>
      </c>
      <c r="K28" s="160">
        <v>2</v>
      </c>
      <c r="L28" s="160">
        <v>2</v>
      </c>
      <c r="M28" s="160">
        <v>2</v>
      </c>
      <c r="N28" s="160">
        <v>2</v>
      </c>
      <c r="O28" s="160">
        <v>3</v>
      </c>
      <c r="P28" s="160">
        <v>3</v>
      </c>
      <c r="Q28" s="160">
        <v>3</v>
      </c>
      <c r="R28" s="160">
        <v>4</v>
      </c>
      <c r="S28" s="160">
        <v>4</v>
      </c>
      <c r="T28" s="160">
        <v>4</v>
      </c>
      <c r="U28" s="160">
        <v>4</v>
      </c>
      <c r="V28" s="160">
        <v>5</v>
      </c>
      <c r="W28" s="160"/>
      <c r="X28" s="160">
        <v>5</v>
      </c>
      <c r="Y28" s="312"/>
      <c r="Z28" s="312"/>
      <c r="AA28" s="312"/>
      <c r="AB28" s="312"/>
    </row>
  </sheetData>
  <sheetProtection/>
  <mergeCells count="56">
    <mergeCell ref="BY24:BZ24"/>
    <mergeCell ref="CB24:CC24"/>
    <mergeCell ref="BZ5:CB6"/>
    <mergeCell ref="CF7:CG7"/>
    <mergeCell ref="CE8:CG8"/>
    <mergeCell ref="BY21:BZ21"/>
    <mergeCell ref="CB21:CC21"/>
    <mergeCell ref="BY22:BZ22"/>
    <mergeCell ref="CB22:CC22"/>
    <mergeCell ref="BY23:BZ23"/>
    <mergeCell ref="CB23:CC23"/>
    <mergeCell ref="BY18:BZ18"/>
    <mergeCell ref="CB18:CC18"/>
    <mergeCell ref="BY19:BZ19"/>
    <mergeCell ref="CB19:CC19"/>
    <mergeCell ref="BY20:BZ20"/>
    <mergeCell ref="CB20:CC20"/>
    <mergeCell ref="CE17:CH17"/>
    <mergeCell ref="BV1:BX1"/>
    <mergeCell ref="BQ2:BT2"/>
    <mergeCell ref="BV2:BV3"/>
    <mergeCell ref="BW2:BW3"/>
    <mergeCell ref="BX2:BX3"/>
    <mergeCell ref="BU16:BX16"/>
    <mergeCell ref="CC5:CD6"/>
    <mergeCell ref="BS16:BT16"/>
    <mergeCell ref="BY17:BZ17"/>
    <mergeCell ref="CB17:CC17"/>
    <mergeCell ref="BM4:BM6"/>
    <mergeCell ref="BC6:BG6"/>
    <mergeCell ref="O20:P20"/>
    <mergeCell ref="U17:X17"/>
    <mergeCell ref="R19:S19"/>
    <mergeCell ref="O17:P17"/>
    <mergeCell ref="O18:P18"/>
    <mergeCell ref="O19:P19"/>
    <mergeCell ref="R17:S17"/>
    <mergeCell ref="O24:P24"/>
    <mergeCell ref="O21:P21"/>
    <mergeCell ref="O22:P22"/>
    <mergeCell ref="O23:P23"/>
    <mergeCell ref="R24:S24"/>
    <mergeCell ref="R20:S20"/>
    <mergeCell ref="R21:S21"/>
    <mergeCell ref="R22:S22"/>
    <mergeCell ref="R23:S23"/>
    <mergeCell ref="R18:S18"/>
    <mergeCell ref="P1:R1"/>
    <mergeCell ref="K2:N2"/>
    <mergeCell ref="P2:P3"/>
    <mergeCell ref="Q2:Q3"/>
    <mergeCell ref="R2:R3"/>
    <mergeCell ref="U5:V6"/>
    <mergeCell ref="W5:X6"/>
    <mergeCell ref="M16:N16"/>
    <mergeCell ref="G4:G6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CW26"/>
  <sheetViews>
    <sheetView zoomScale="90" zoomScaleNormal="90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46" hidden="1" customWidth="1"/>
    <col min="2" max="2" width="5.140625" style="46" hidden="1" customWidth="1"/>
    <col min="3" max="3" width="4.421875" style="71" bestFit="1" customWidth="1"/>
    <col min="4" max="4" width="24.421875" style="46" customWidth="1"/>
    <col min="5" max="5" width="4.8515625" style="46" customWidth="1"/>
    <col min="6" max="6" width="7.7109375" style="62" customWidth="1"/>
    <col min="7" max="7" width="33.8515625" style="46" customWidth="1"/>
    <col min="8" max="22" width="5.28125" style="46" customWidth="1"/>
    <col min="23" max="23" width="2.7109375" style="46" customWidth="1"/>
    <col min="24" max="29" width="11.421875" style="0" hidden="1" customWidth="1"/>
    <col min="30" max="53" width="11.421875" style="46" hidden="1" customWidth="1"/>
    <col min="54" max="54" width="10.00390625" style="46" hidden="1" customWidth="1"/>
    <col min="55" max="59" width="5.28125" style="46" hidden="1" customWidth="1"/>
    <col min="60" max="60" width="11.421875" style="46" customWidth="1"/>
    <col min="61" max="61" width="4.57421875" style="46" hidden="1" customWidth="1"/>
    <col min="62" max="62" width="22.7109375" style="46" hidden="1" customWidth="1"/>
    <col min="63" max="63" width="3.00390625" style="46" hidden="1" customWidth="1"/>
    <col min="64" max="64" width="7.7109375" style="46" hidden="1" customWidth="1"/>
    <col min="65" max="65" width="21.8515625" style="46" hidden="1" customWidth="1"/>
    <col min="66" max="80" width="3.8515625" style="46" hidden="1" customWidth="1"/>
    <col min="81" max="81" width="2.140625" style="46" hidden="1" customWidth="1"/>
    <col min="82" max="82" width="11.421875" style="46" hidden="1" customWidth="1"/>
    <col min="83" max="86" width="3.8515625" style="46" hidden="1" customWidth="1"/>
    <col min="87" max="95" width="11.421875" style="46" hidden="1" customWidth="1"/>
    <col min="96" max="16384" width="11.421875" style="46" customWidth="1"/>
  </cols>
  <sheetData>
    <row r="1" spans="3:101" ht="13.5" thickBot="1">
      <c r="C1" s="242">
        <v>6</v>
      </c>
      <c r="P1" s="6" t="s">
        <v>0</v>
      </c>
      <c r="Q1" s="6"/>
      <c r="R1" s="6"/>
      <c r="S1" s="243"/>
      <c r="T1" s="243"/>
      <c r="BI1" s="242">
        <v>6</v>
      </c>
      <c r="BL1" s="62"/>
      <c r="BV1" s="6" t="s">
        <v>0</v>
      </c>
      <c r="BW1" s="6"/>
      <c r="BX1" s="6"/>
      <c r="BY1" s="243"/>
      <c r="BZ1" s="243"/>
      <c r="CW1" s="46" t="s">
        <v>219</v>
      </c>
    </row>
    <row r="2" spans="6:101" ht="16.5" customHeight="1" thickBot="1">
      <c r="F2" s="53" t="s">
        <v>2</v>
      </c>
      <c r="G2" s="9" t="s">
        <v>255</v>
      </c>
      <c r="H2" s="46">
        <v>3</v>
      </c>
      <c r="J2" s="244" t="s">
        <v>4</v>
      </c>
      <c r="K2" s="174">
        <f ca="1">TODAY()</f>
        <v>41798</v>
      </c>
      <c r="L2" s="174"/>
      <c r="M2" s="174"/>
      <c r="N2" s="174"/>
      <c r="P2" s="175" t="s">
        <v>160</v>
      </c>
      <c r="Q2" s="175"/>
      <c r="R2" s="12"/>
      <c r="S2" s="245"/>
      <c r="T2" s="245"/>
      <c r="U2" s="94"/>
      <c r="V2" s="245"/>
      <c r="BI2" s="71"/>
      <c r="BL2" s="53" t="s">
        <v>2</v>
      </c>
      <c r="BM2" s="9" t="str">
        <f>G2</f>
        <v>23 -  P40 M 2D</v>
      </c>
      <c r="BP2" s="244" t="s">
        <v>4</v>
      </c>
      <c r="BQ2" s="174">
        <f ca="1">TODAY()</f>
        <v>41798</v>
      </c>
      <c r="BR2" s="174"/>
      <c r="BS2" s="174"/>
      <c r="BT2" s="174"/>
      <c r="BV2" s="175"/>
      <c r="BW2" s="175"/>
      <c r="BX2" s="12"/>
      <c r="BY2" s="245"/>
      <c r="BZ2" s="245"/>
      <c r="CA2" s="94"/>
      <c r="CB2" s="245"/>
      <c r="CW2" s="46" t="s">
        <v>221</v>
      </c>
    </row>
    <row r="3" spans="16:80" ht="13.5" customHeight="1" thickBot="1">
      <c r="P3" s="176"/>
      <c r="Q3" s="176"/>
      <c r="R3" s="14"/>
      <c r="S3" s="245"/>
      <c r="T3" s="245"/>
      <c r="U3" s="245"/>
      <c r="V3" s="245"/>
      <c r="BI3" s="71"/>
      <c r="BL3" s="62"/>
      <c r="BV3" s="176"/>
      <c r="BW3" s="176"/>
      <c r="BX3" s="14"/>
      <c r="BY3" s="245"/>
      <c r="BZ3" s="245"/>
      <c r="CA3" s="245"/>
      <c r="CB3" s="245"/>
    </row>
    <row r="4" spans="6:68" ht="13.5" thickBot="1">
      <c r="F4" s="246"/>
      <c r="G4" s="247"/>
      <c r="J4" s="46" t="s">
        <v>7</v>
      </c>
      <c r="BI4" s="71"/>
      <c r="BL4" s="246"/>
      <c r="BM4" s="247"/>
      <c r="BP4" s="46" t="s">
        <v>7</v>
      </c>
    </row>
    <row r="5" spans="6:80" ht="13.5" customHeight="1" thickTop="1">
      <c r="F5" s="246" t="s">
        <v>9</v>
      </c>
      <c r="G5" s="248"/>
      <c r="J5" s="244" t="s">
        <v>10</v>
      </c>
      <c r="S5" s="21" t="s">
        <v>11</v>
      </c>
      <c r="T5" s="22"/>
      <c r="U5" s="23" t="str">
        <f>LEFT(G2,2)</f>
        <v>23</v>
      </c>
      <c r="V5" s="24"/>
      <c r="BI5" s="71"/>
      <c r="BL5" s="246" t="s">
        <v>9</v>
      </c>
      <c r="BM5" s="248"/>
      <c r="BP5" s="244" t="s">
        <v>10</v>
      </c>
      <c r="BX5" s="21" t="s">
        <v>11</v>
      </c>
      <c r="BY5" s="21"/>
      <c r="BZ5" s="22"/>
      <c r="CA5" s="23" t="str">
        <f>U5</f>
        <v>23</v>
      </c>
      <c r="CB5" s="24"/>
    </row>
    <row r="6" spans="7:80" ht="13.5" customHeight="1" thickBot="1">
      <c r="G6" s="249"/>
      <c r="H6" s="244"/>
      <c r="I6" s="244"/>
      <c r="J6" s="244"/>
      <c r="K6" s="244"/>
      <c r="S6" s="21"/>
      <c r="T6" s="22"/>
      <c r="U6" s="26"/>
      <c r="V6" s="27"/>
      <c r="BC6" s="250"/>
      <c r="BD6" s="250"/>
      <c r="BE6" s="250"/>
      <c r="BF6" s="250"/>
      <c r="BG6" s="250"/>
      <c r="BI6" s="71"/>
      <c r="BL6" s="62"/>
      <c r="BM6" s="249"/>
      <c r="BN6" s="244"/>
      <c r="BO6" s="244"/>
      <c r="BP6" s="244"/>
      <c r="BQ6" s="244"/>
      <c r="BX6" s="21"/>
      <c r="BY6" s="21"/>
      <c r="BZ6" s="22"/>
      <c r="CA6" s="26"/>
      <c r="CB6" s="27"/>
    </row>
    <row r="7" spans="54:86" ht="19.5" customHeight="1" thickTop="1">
      <c r="BB7" s="46" t="s">
        <v>13</v>
      </c>
      <c r="BC7" s="32"/>
      <c r="BD7" s="33"/>
      <c r="BE7" s="33"/>
      <c r="BF7" s="33"/>
      <c r="BG7" s="34"/>
      <c r="BI7" s="71"/>
      <c r="BL7" s="62"/>
      <c r="CB7" s="251" t="s">
        <v>13</v>
      </c>
      <c r="CC7" s="251"/>
      <c r="CD7" s="191"/>
      <c r="CE7" s="32"/>
      <c r="CF7" s="33"/>
      <c r="CG7" s="33"/>
      <c r="CH7" s="34"/>
    </row>
    <row r="8" spans="1:86" s="62" customFormat="1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252" t="s">
        <v>18</v>
      </c>
      <c r="F8" s="41" t="s">
        <v>19</v>
      </c>
      <c r="G8" s="41" t="s">
        <v>20</v>
      </c>
      <c r="H8" s="42" t="s">
        <v>46</v>
      </c>
      <c r="I8" s="42" t="s">
        <v>58</v>
      </c>
      <c r="J8" s="42" t="s">
        <v>54</v>
      </c>
      <c r="K8" s="42" t="s">
        <v>31</v>
      </c>
      <c r="L8" s="42" t="s">
        <v>39</v>
      </c>
      <c r="M8" s="42" t="s">
        <v>41</v>
      </c>
      <c r="N8" s="42" t="s">
        <v>21</v>
      </c>
      <c r="O8" s="42" t="s">
        <v>32</v>
      </c>
      <c r="P8" s="42" t="s">
        <v>51</v>
      </c>
      <c r="Q8" s="42" t="s">
        <v>26</v>
      </c>
      <c r="R8" s="42" t="s">
        <v>23</v>
      </c>
      <c r="S8" s="42" t="s">
        <v>29</v>
      </c>
      <c r="T8" s="42" t="s">
        <v>52</v>
      </c>
      <c r="U8" s="42" t="s">
        <v>36</v>
      </c>
      <c r="V8" s="42" t="s">
        <v>50</v>
      </c>
      <c r="BB8" s="62" t="s">
        <v>66</v>
      </c>
      <c r="BC8" s="47"/>
      <c r="BD8" s="48"/>
      <c r="BE8" s="48"/>
      <c r="BF8" s="48"/>
      <c r="BG8" s="49"/>
      <c r="BI8" s="41" t="s">
        <v>16</v>
      </c>
      <c r="BJ8" s="41" t="s">
        <v>17</v>
      </c>
      <c r="BK8" s="252" t="s">
        <v>18</v>
      </c>
      <c r="BL8" s="41" t="s">
        <v>19</v>
      </c>
      <c r="BM8" s="41" t="s">
        <v>20</v>
      </c>
      <c r="BN8" s="48" t="s">
        <v>46</v>
      </c>
      <c r="BO8" s="48" t="s">
        <v>58</v>
      </c>
      <c r="BP8" s="48" t="s">
        <v>54</v>
      </c>
      <c r="BQ8" s="48" t="s">
        <v>31</v>
      </c>
      <c r="BR8" s="48" t="s">
        <v>39</v>
      </c>
      <c r="BS8" s="48" t="s">
        <v>41</v>
      </c>
      <c r="BT8" s="48" t="s">
        <v>21</v>
      </c>
      <c r="BU8" s="48" t="s">
        <v>32</v>
      </c>
      <c r="BV8" s="48" t="s">
        <v>51</v>
      </c>
      <c r="BW8" s="48" t="s">
        <v>26</v>
      </c>
      <c r="BX8" s="48" t="s">
        <v>23</v>
      </c>
      <c r="BY8" s="48" t="s">
        <v>29</v>
      </c>
      <c r="BZ8" s="48" t="s">
        <v>52</v>
      </c>
      <c r="CA8" s="48" t="s">
        <v>36</v>
      </c>
      <c r="CB8" s="48" t="s">
        <v>50</v>
      </c>
      <c r="CC8" s="190" t="s">
        <v>66</v>
      </c>
      <c r="CD8" s="191"/>
      <c r="CE8" s="47"/>
      <c r="CF8" s="48"/>
      <c r="CG8" s="48"/>
      <c r="CH8" s="49"/>
    </row>
    <row r="9" spans="1:86" ht="34.5" customHeight="1">
      <c r="A9" s="55" t="s">
        <v>68</v>
      </c>
      <c r="B9" s="55">
        <v>44</v>
      </c>
      <c r="C9" s="50">
        <f aca="true" ca="1" t="shared" si="0" ref="C9:C14">OFFSET(C9,8,0)</f>
        <v>1</v>
      </c>
      <c r="D9" s="67" t="s">
        <v>256</v>
      </c>
      <c r="E9" s="55" t="s">
        <v>98</v>
      </c>
      <c r="F9" s="55">
        <v>64</v>
      </c>
      <c r="G9" s="57" t="s">
        <v>176</v>
      </c>
      <c r="H9" s="58" t="s">
        <v>71</v>
      </c>
      <c r="I9" s="59"/>
      <c r="J9" s="59"/>
      <c r="K9" s="58" t="s">
        <v>71</v>
      </c>
      <c r="L9" s="59"/>
      <c r="M9" s="59"/>
      <c r="N9" s="58" t="s">
        <v>71</v>
      </c>
      <c r="O9" s="59"/>
      <c r="P9" s="59"/>
      <c r="Q9" s="58" t="s">
        <v>71</v>
      </c>
      <c r="R9" s="59"/>
      <c r="S9" s="59"/>
      <c r="T9" s="59"/>
      <c r="U9" s="58" t="s">
        <v>71</v>
      </c>
      <c r="V9" s="59"/>
      <c r="BC9" s="63"/>
      <c r="BD9" s="65"/>
      <c r="BE9" s="65"/>
      <c r="BF9" s="65"/>
      <c r="BG9" s="66"/>
      <c r="BI9" s="50">
        <f aca="true" ca="1" t="shared" si="1" ref="BI9:BI14">OFFSET(BI9,8,0)</f>
        <v>1</v>
      </c>
      <c r="BJ9" s="56" t="str">
        <f aca="true" t="shared" si="2" ref="BJ9:BM14">D9</f>
        <v>FOULONNEAU Guy Philippe</v>
      </c>
      <c r="BK9" s="56" t="str">
        <f t="shared" si="2"/>
        <v>2</v>
      </c>
      <c r="BL9" s="56">
        <f t="shared" si="2"/>
        <v>64</v>
      </c>
      <c r="BM9" s="56" t="str">
        <f t="shared" si="2"/>
        <v>JC ST SEBASTIEN</v>
      </c>
      <c r="BN9" s="58"/>
      <c r="BO9" s="59"/>
      <c r="BP9" s="59"/>
      <c r="BQ9" s="58"/>
      <c r="BR9" s="59"/>
      <c r="BS9" s="59"/>
      <c r="BT9" s="58"/>
      <c r="BU9" s="59"/>
      <c r="BV9" s="59"/>
      <c r="BW9" s="58"/>
      <c r="BX9" s="59"/>
      <c r="BY9" s="59"/>
      <c r="BZ9" s="59"/>
      <c r="CA9" s="58"/>
      <c r="CB9" s="59"/>
      <c r="CE9" s="63"/>
      <c r="CF9" s="65"/>
      <c r="CG9" s="65"/>
      <c r="CH9" s="66"/>
    </row>
    <row r="10" spans="1:86" ht="34.5" customHeight="1">
      <c r="A10" s="55" t="s">
        <v>136</v>
      </c>
      <c r="B10" s="55">
        <v>35</v>
      </c>
      <c r="C10" s="50">
        <f ca="1" t="shared" si="0"/>
        <v>2</v>
      </c>
      <c r="D10" s="67" t="s">
        <v>257</v>
      </c>
      <c r="E10" s="55" t="s">
        <v>98</v>
      </c>
      <c r="F10" s="55">
        <v>66</v>
      </c>
      <c r="G10" s="57" t="s">
        <v>258</v>
      </c>
      <c r="H10" s="58" t="s">
        <v>93</v>
      </c>
      <c r="I10" s="59"/>
      <c r="J10" s="59"/>
      <c r="K10" s="59"/>
      <c r="L10" s="59"/>
      <c r="M10" s="58" t="s">
        <v>135</v>
      </c>
      <c r="N10" s="59"/>
      <c r="O10" s="58" t="s">
        <v>259</v>
      </c>
      <c r="P10" s="59"/>
      <c r="Q10" s="59"/>
      <c r="R10" s="58" t="s">
        <v>75</v>
      </c>
      <c r="S10" s="59"/>
      <c r="T10" s="59"/>
      <c r="U10" s="59"/>
      <c r="V10" s="58" t="s">
        <v>93</v>
      </c>
      <c r="BC10" s="63"/>
      <c r="BD10" s="65"/>
      <c r="BE10" s="65"/>
      <c r="BF10" s="65"/>
      <c r="BG10" s="66"/>
      <c r="BI10" s="50">
        <f ca="1" t="shared" si="1"/>
        <v>2</v>
      </c>
      <c r="BJ10" s="56" t="str">
        <f t="shared" si="2"/>
        <v>CLAUSS Philippe</v>
      </c>
      <c r="BK10" s="56" t="str">
        <f t="shared" si="2"/>
        <v>2</v>
      </c>
      <c r="BL10" s="56">
        <f t="shared" si="2"/>
        <v>66</v>
      </c>
      <c r="BM10" s="56" t="str">
        <f t="shared" si="2"/>
        <v>OLYMPIQUE CL CESSON</v>
      </c>
      <c r="BN10" s="58"/>
      <c r="BO10" s="59"/>
      <c r="BP10" s="59"/>
      <c r="BQ10" s="59"/>
      <c r="BR10" s="59"/>
      <c r="BS10" s="58"/>
      <c r="BT10" s="59"/>
      <c r="BU10" s="58"/>
      <c r="BV10" s="59"/>
      <c r="BW10" s="59"/>
      <c r="BX10" s="58"/>
      <c r="BY10" s="59"/>
      <c r="BZ10" s="59"/>
      <c r="CA10" s="59"/>
      <c r="CB10" s="58"/>
      <c r="CE10" s="63"/>
      <c r="CF10" s="65"/>
      <c r="CG10" s="65"/>
      <c r="CH10" s="66"/>
    </row>
    <row r="11" spans="1:86" ht="34.5" customHeight="1">
      <c r="A11" s="55" t="s">
        <v>136</v>
      </c>
      <c r="B11" s="55">
        <v>35</v>
      </c>
      <c r="C11" s="50">
        <f ca="1" t="shared" si="0"/>
        <v>3</v>
      </c>
      <c r="D11" s="67" t="s">
        <v>260</v>
      </c>
      <c r="E11" s="55" t="s">
        <v>98</v>
      </c>
      <c r="F11" s="55">
        <v>68</v>
      </c>
      <c r="G11" s="57" t="s">
        <v>261</v>
      </c>
      <c r="H11" s="59"/>
      <c r="I11" s="58" t="s">
        <v>71</v>
      </c>
      <c r="J11" s="59"/>
      <c r="K11" s="59"/>
      <c r="L11" s="58" t="s">
        <v>71</v>
      </c>
      <c r="M11" s="59"/>
      <c r="N11" s="58" t="s">
        <v>72</v>
      </c>
      <c r="O11" s="59"/>
      <c r="P11" s="59"/>
      <c r="Q11" s="59"/>
      <c r="R11" s="59"/>
      <c r="S11" s="58" t="s">
        <v>135</v>
      </c>
      <c r="T11" s="59"/>
      <c r="U11" s="59"/>
      <c r="V11" s="58" t="s">
        <v>71</v>
      </c>
      <c r="BC11" s="63"/>
      <c r="BD11" s="65"/>
      <c r="BE11" s="65"/>
      <c r="BF11" s="65"/>
      <c r="BG11" s="66"/>
      <c r="BI11" s="50">
        <f ca="1" t="shared" si="1"/>
        <v>3</v>
      </c>
      <c r="BJ11" s="56" t="str">
        <f t="shared" si="2"/>
        <v>PINCEMIN Olivier</v>
      </c>
      <c r="BK11" s="56" t="str">
        <f t="shared" si="2"/>
        <v>2</v>
      </c>
      <c r="BL11" s="56">
        <f t="shared" si="2"/>
        <v>68</v>
      </c>
      <c r="BM11" s="56" t="str">
        <f t="shared" si="2"/>
        <v>KAWATOKAN JC PORTES D ILLE</v>
      </c>
      <c r="BN11" s="59"/>
      <c r="BO11" s="58"/>
      <c r="BP11" s="59"/>
      <c r="BQ11" s="59"/>
      <c r="BR11" s="58"/>
      <c r="BS11" s="59"/>
      <c r="BT11" s="58"/>
      <c r="BU11" s="59"/>
      <c r="BV11" s="59"/>
      <c r="BW11" s="59"/>
      <c r="BX11" s="59"/>
      <c r="BY11" s="58"/>
      <c r="BZ11" s="59"/>
      <c r="CA11" s="59"/>
      <c r="CB11" s="58"/>
      <c r="CE11" s="63"/>
      <c r="CF11" s="65"/>
      <c r="CG11" s="65"/>
      <c r="CH11" s="66"/>
    </row>
    <row r="12" spans="1:86" ht="34.5" customHeight="1">
      <c r="A12" s="55" t="s">
        <v>68</v>
      </c>
      <c r="B12" s="55">
        <v>85</v>
      </c>
      <c r="C12" s="50">
        <f ca="1" t="shared" si="0"/>
        <v>4</v>
      </c>
      <c r="D12" s="67" t="s">
        <v>262</v>
      </c>
      <c r="E12" s="55" t="s">
        <v>98</v>
      </c>
      <c r="F12" s="55">
        <v>70</v>
      </c>
      <c r="G12" s="57" t="s">
        <v>263</v>
      </c>
      <c r="H12" s="59"/>
      <c r="I12" s="58" t="s">
        <v>72</v>
      </c>
      <c r="J12" s="59"/>
      <c r="K12" s="58" t="s">
        <v>72</v>
      </c>
      <c r="L12" s="59"/>
      <c r="M12" s="59"/>
      <c r="N12" s="59"/>
      <c r="O12" s="59"/>
      <c r="P12" s="58" t="s">
        <v>71</v>
      </c>
      <c r="Q12" s="59"/>
      <c r="R12" s="58" t="s">
        <v>147</v>
      </c>
      <c r="S12" s="59"/>
      <c r="T12" s="58" t="s">
        <v>147</v>
      </c>
      <c r="U12" s="59"/>
      <c r="V12" s="59"/>
      <c r="BC12" s="63"/>
      <c r="BD12" s="65"/>
      <c r="BE12" s="65"/>
      <c r="BF12" s="65"/>
      <c r="BG12" s="66"/>
      <c r="BI12" s="50">
        <f ca="1" t="shared" si="1"/>
        <v>4</v>
      </c>
      <c r="BJ12" s="56" t="str">
        <f t="shared" si="2"/>
        <v>ANDRIET Patrice</v>
      </c>
      <c r="BK12" s="56" t="str">
        <f t="shared" si="2"/>
        <v>2</v>
      </c>
      <c r="BL12" s="56">
        <f t="shared" si="2"/>
        <v>70</v>
      </c>
      <c r="BM12" s="56" t="str">
        <f t="shared" si="2"/>
        <v>JUDO CLUB AUBINOIS</v>
      </c>
      <c r="BN12" s="59"/>
      <c r="BO12" s="58"/>
      <c r="BP12" s="59"/>
      <c r="BQ12" s="58"/>
      <c r="BR12" s="59"/>
      <c r="BS12" s="59"/>
      <c r="BT12" s="59"/>
      <c r="BU12" s="59"/>
      <c r="BV12" s="58"/>
      <c r="BW12" s="59"/>
      <c r="BX12" s="58"/>
      <c r="BY12" s="59"/>
      <c r="BZ12" s="58"/>
      <c r="CA12" s="59"/>
      <c r="CB12" s="59"/>
      <c r="CE12" s="63"/>
      <c r="CF12" s="65"/>
      <c r="CG12" s="65"/>
      <c r="CH12" s="66"/>
    </row>
    <row r="13" spans="1:86" ht="34.5" customHeight="1">
      <c r="A13" s="55" t="s">
        <v>68</v>
      </c>
      <c r="B13" s="55">
        <v>44</v>
      </c>
      <c r="C13" s="50">
        <f ca="1" t="shared" si="0"/>
        <v>5</v>
      </c>
      <c r="D13" s="67" t="s">
        <v>264</v>
      </c>
      <c r="E13" s="55" t="s">
        <v>98</v>
      </c>
      <c r="F13" s="55">
        <v>72</v>
      </c>
      <c r="G13" s="57" t="s">
        <v>265</v>
      </c>
      <c r="H13" s="59"/>
      <c r="I13" s="59"/>
      <c r="J13" s="58" t="s">
        <v>72</v>
      </c>
      <c r="K13" s="59"/>
      <c r="L13" s="59"/>
      <c r="M13" s="58" t="s">
        <v>266</v>
      </c>
      <c r="N13" s="59"/>
      <c r="O13" s="59"/>
      <c r="P13" s="58" t="s">
        <v>267</v>
      </c>
      <c r="Q13" s="59"/>
      <c r="R13" s="59"/>
      <c r="S13" s="58" t="s">
        <v>177</v>
      </c>
      <c r="T13" s="59"/>
      <c r="U13" s="58" t="s">
        <v>96</v>
      </c>
      <c r="V13" s="59"/>
      <c r="BC13" s="195"/>
      <c r="BD13" s="65"/>
      <c r="BE13" s="65"/>
      <c r="BF13" s="65"/>
      <c r="BG13" s="66"/>
      <c r="BI13" s="50">
        <f ca="1" t="shared" si="1"/>
        <v>5</v>
      </c>
      <c r="BJ13" s="56" t="str">
        <f t="shared" si="2"/>
        <v>BURNEL Didier</v>
      </c>
      <c r="BK13" s="56" t="str">
        <f t="shared" si="2"/>
        <v>2</v>
      </c>
      <c r="BL13" s="56">
        <f t="shared" si="2"/>
        <v>72</v>
      </c>
      <c r="BM13" s="56" t="str">
        <f t="shared" si="2"/>
        <v>CS MONTOIRIN JUDO</v>
      </c>
      <c r="BN13" s="59"/>
      <c r="BO13" s="59"/>
      <c r="BP13" s="58"/>
      <c r="BQ13" s="59"/>
      <c r="BR13" s="59"/>
      <c r="BS13" s="58"/>
      <c r="BT13" s="59"/>
      <c r="BU13" s="59"/>
      <c r="BV13" s="58"/>
      <c r="BW13" s="59"/>
      <c r="BX13" s="59"/>
      <c r="BY13" s="58"/>
      <c r="BZ13" s="59"/>
      <c r="CA13" s="58"/>
      <c r="CB13" s="59"/>
      <c r="CE13" s="195"/>
      <c r="CF13" s="65"/>
      <c r="CG13" s="65"/>
      <c r="CH13" s="66"/>
    </row>
    <row r="14" spans="1:86" ht="34.5" customHeight="1" thickBot="1">
      <c r="A14" s="55" t="s">
        <v>68</v>
      </c>
      <c r="B14" s="55">
        <v>53</v>
      </c>
      <c r="C14" s="50">
        <f ca="1" t="shared" si="0"/>
        <v>6</v>
      </c>
      <c r="D14" s="67" t="s">
        <v>268</v>
      </c>
      <c r="E14" s="55" t="s">
        <v>98</v>
      </c>
      <c r="F14" s="55">
        <v>78</v>
      </c>
      <c r="G14" s="57" t="s">
        <v>197</v>
      </c>
      <c r="H14" s="59"/>
      <c r="I14" s="59"/>
      <c r="J14" s="58" t="s">
        <v>71</v>
      </c>
      <c r="K14" s="59"/>
      <c r="L14" s="58" t="s">
        <v>156</v>
      </c>
      <c r="M14" s="59"/>
      <c r="N14" s="59"/>
      <c r="O14" s="58" t="s">
        <v>135</v>
      </c>
      <c r="P14" s="59"/>
      <c r="Q14" s="58" t="s">
        <v>96</v>
      </c>
      <c r="R14" s="59"/>
      <c r="S14" s="59"/>
      <c r="T14" s="58" t="s">
        <v>75</v>
      </c>
      <c r="U14" s="59"/>
      <c r="V14" s="59"/>
      <c r="BC14" s="68"/>
      <c r="BD14" s="69"/>
      <c r="BE14" s="69"/>
      <c r="BF14" s="69"/>
      <c r="BG14" s="70"/>
      <c r="BI14" s="50">
        <f ca="1" t="shared" si="1"/>
        <v>6</v>
      </c>
      <c r="BJ14" s="56" t="str">
        <f t="shared" si="2"/>
        <v>GOUT Pascal</v>
      </c>
      <c r="BK14" s="56" t="str">
        <f t="shared" si="2"/>
        <v>2</v>
      </c>
      <c r="BL14" s="56">
        <f t="shared" si="2"/>
        <v>78</v>
      </c>
      <c r="BM14" s="56" t="str">
        <f t="shared" si="2"/>
        <v>JUDO CLUB RENAZE</v>
      </c>
      <c r="BN14" s="59"/>
      <c r="BO14" s="59"/>
      <c r="BP14" s="58"/>
      <c r="BQ14" s="59"/>
      <c r="BR14" s="58"/>
      <c r="BS14" s="59"/>
      <c r="BT14" s="59"/>
      <c r="BU14" s="58"/>
      <c r="BV14" s="59"/>
      <c r="BW14" s="58"/>
      <c r="BX14" s="59"/>
      <c r="BY14" s="59"/>
      <c r="BZ14" s="58"/>
      <c r="CA14" s="59"/>
      <c r="CB14" s="59"/>
      <c r="CE14" s="68"/>
      <c r="CF14" s="69"/>
      <c r="CG14" s="69"/>
      <c r="CH14" s="70"/>
    </row>
    <row r="15" spans="4:76" ht="24" customHeight="1" thickBot="1">
      <c r="D15" s="72"/>
      <c r="E15" s="72"/>
      <c r="F15" s="72"/>
      <c r="G15" s="72"/>
      <c r="H15" s="62"/>
      <c r="I15" s="62"/>
      <c r="J15" s="62"/>
      <c r="K15" s="62"/>
      <c r="L15" s="62"/>
      <c r="M15" s="253"/>
      <c r="N15" s="253"/>
      <c r="O15" s="253"/>
      <c r="P15" s="253"/>
      <c r="Q15" s="62"/>
      <c r="R15" s="62"/>
      <c r="BI15" s="71"/>
      <c r="BJ15" s="72"/>
      <c r="BK15" s="72"/>
      <c r="BL15" s="72"/>
      <c r="BM15" s="72"/>
      <c r="BN15" s="62"/>
      <c r="BO15" s="62"/>
      <c r="BP15" s="62"/>
      <c r="BQ15" s="62"/>
      <c r="BR15" s="62"/>
      <c r="BS15" s="254" t="s">
        <v>105</v>
      </c>
      <c r="BT15" s="254"/>
      <c r="BU15" s="254"/>
      <c r="BV15" s="254"/>
      <c r="BW15" s="62"/>
      <c r="BX15" s="62"/>
    </row>
    <row r="16" spans="1:80" ht="24" customHeight="1" thickBot="1">
      <c r="A16" s="40" t="s">
        <v>14</v>
      </c>
      <c r="B16" s="40" t="s">
        <v>15</v>
      </c>
      <c r="C16" s="41" t="s">
        <v>16</v>
      </c>
      <c r="D16" s="41" t="s">
        <v>17</v>
      </c>
      <c r="E16" s="252" t="s">
        <v>18</v>
      </c>
      <c r="F16" s="206" t="s">
        <v>106</v>
      </c>
      <c r="G16" s="207" t="s">
        <v>20</v>
      </c>
      <c r="H16" s="79" t="s">
        <v>107</v>
      </c>
      <c r="I16" s="80" t="s">
        <v>108</v>
      </c>
      <c r="J16" s="80" t="s">
        <v>109</v>
      </c>
      <c r="K16" s="80" t="s">
        <v>110</v>
      </c>
      <c r="L16" s="208" t="s">
        <v>111</v>
      </c>
      <c r="M16" s="209" t="s">
        <v>116</v>
      </c>
      <c r="N16" s="210"/>
      <c r="O16" s="211" t="s">
        <v>117</v>
      </c>
      <c r="P16" s="255" t="s">
        <v>118</v>
      </c>
      <c r="Q16" s="256"/>
      <c r="R16" s="62"/>
      <c r="BC16" s="79" t="s">
        <v>120</v>
      </c>
      <c r="BD16" s="80" t="s">
        <v>121</v>
      </c>
      <c r="BE16" s="80" t="s">
        <v>122</v>
      </c>
      <c r="BF16" s="80" t="s">
        <v>123</v>
      </c>
      <c r="BG16" s="81" t="s">
        <v>124</v>
      </c>
      <c r="BI16" s="41" t="s">
        <v>16</v>
      </c>
      <c r="BJ16" s="41" t="s">
        <v>17</v>
      </c>
      <c r="BK16" s="252" t="s">
        <v>18</v>
      </c>
      <c r="BL16" s="206" t="s">
        <v>106</v>
      </c>
      <c r="BM16" s="207" t="s">
        <v>20</v>
      </c>
      <c r="BN16" s="79" t="s">
        <v>107</v>
      </c>
      <c r="BO16" s="80" t="s">
        <v>108</v>
      </c>
      <c r="BP16" s="80" t="s">
        <v>108</v>
      </c>
      <c r="BQ16" s="80" t="s">
        <v>109</v>
      </c>
      <c r="BR16" s="81" t="s">
        <v>110</v>
      </c>
      <c r="BS16" s="257" t="s">
        <v>120</v>
      </c>
      <c r="BT16" s="80" t="s">
        <v>121</v>
      </c>
      <c r="BU16" s="80" t="s">
        <v>122</v>
      </c>
      <c r="BV16" s="208" t="s">
        <v>123</v>
      </c>
      <c r="BW16" s="209" t="s">
        <v>116</v>
      </c>
      <c r="BX16" s="210"/>
      <c r="BY16" s="211" t="s">
        <v>117</v>
      </c>
      <c r="BZ16" s="212" t="s">
        <v>118</v>
      </c>
      <c r="CA16" s="89"/>
      <c r="CB16" s="62"/>
    </row>
    <row r="17" spans="1:80" ht="27" customHeight="1">
      <c r="A17" s="55" t="str">
        <f aca="true" ca="1" t="shared" si="3" ref="A17:B22">OFFSET(A17,-8,0)</f>
        <v>PDL</v>
      </c>
      <c r="B17" s="55">
        <f ca="1" t="shared" si="3"/>
        <v>44</v>
      </c>
      <c r="C17" s="40">
        <v>1</v>
      </c>
      <c r="D17" s="117" t="str">
        <f aca="true" ca="1" t="shared" si="4" ref="D17:E22">OFFSET(D17,-8,0)</f>
        <v>FOULONNEAU Guy Philippe</v>
      </c>
      <c r="E17" s="55" t="str">
        <f ca="1" t="shared" si="4"/>
        <v>2</v>
      </c>
      <c r="F17" s="55">
        <v>47</v>
      </c>
      <c r="G17" s="55" t="str">
        <f aca="true" ca="1" t="shared" si="5" ref="G17:G22">OFFSET(G17,-8,0)</f>
        <v>JC ST SEBASTIEN</v>
      </c>
      <c r="H17" s="99">
        <v>0</v>
      </c>
      <c r="I17" s="100">
        <v>0</v>
      </c>
      <c r="J17" s="100">
        <v>0</v>
      </c>
      <c r="K17" s="100">
        <v>0</v>
      </c>
      <c r="L17" s="258">
        <v>0</v>
      </c>
      <c r="M17" s="259">
        <f aca="true" t="shared" si="6" ref="M17:M22">SUM(H17:L17,BC17:BG17)</f>
        <v>0</v>
      </c>
      <c r="N17" s="260"/>
      <c r="O17" s="211"/>
      <c r="P17" s="255">
        <f aca="true" ca="1" t="shared" si="7" ref="P17:P22">SUM(OFFSET(P17,0,-10),OFFSET(P17,0,-3))</f>
        <v>47</v>
      </c>
      <c r="Q17" s="256"/>
      <c r="R17" s="62"/>
      <c r="BC17" s="99"/>
      <c r="BD17" s="100"/>
      <c r="BE17" s="100"/>
      <c r="BF17" s="100"/>
      <c r="BG17" s="101"/>
      <c r="BI17" s="40">
        <v>1</v>
      </c>
      <c r="BJ17" s="55" t="str">
        <f aca="true" t="shared" si="8" ref="BJ17:BM22">D17</f>
        <v>FOULONNEAU Guy Philippe</v>
      </c>
      <c r="BK17" s="55" t="str">
        <f t="shared" si="8"/>
        <v>2</v>
      </c>
      <c r="BL17" s="55">
        <f t="shared" si="8"/>
        <v>47</v>
      </c>
      <c r="BM17" s="55" t="str">
        <f t="shared" si="8"/>
        <v>JC ST SEBASTIEN</v>
      </c>
      <c r="BN17" s="99"/>
      <c r="BO17" s="100"/>
      <c r="BP17" s="100"/>
      <c r="BQ17" s="100"/>
      <c r="BR17" s="101"/>
      <c r="BS17" s="102"/>
      <c r="BT17" s="100"/>
      <c r="BU17" s="100"/>
      <c r="BV17" s="258"/>
      <c r="BW17" s="259"/>
      <c r="BX17" s="260"/>
      <c r="BY17" s="211"/>
      <c r="BZ17" s="255"/>
      <c r="CA17" s="256"/>
      <c r="CB17" s="62"/>
    </row>
    <row r="18" spans="1:80" ht="27" customHeight="1">
      <c r="A18" s="55" t="str">
        <f ca="1" t="shared" si="3"/>
        <v>BRE</v>
      </c>
      <c r="B18" s="55">
        <f ca="1" t="shared" si="3"/>
        <v>35</v>
      </c>
      <c r="C18" s="40">
        <v>2</v>
      </c>
      <c r="D18" s="117" t="str">
        <f ca="1" t="shared" si="4"/>
        <v>CLAUSS Philippe</v>
      </c>
      <c r="E18" s="55" t="str">
        <f ca="1" t="shared" si="4"/>
        <v>2</v>
      </c>
      <c r="F18" s="55">
        <v>17</v>
      </c>
      <c r="G18" s="55" t="str">
        <f ca="1" t="shared" si="5"/>
        <v>OLYMPIQUE CL CESSON</v>
      </c>
      <c r="H18" s="118">
        <v>10</v>
      </c>
      <c r="I18" s="119">
        <v>0</v>
      </c>
      <c r="J18" s="119">
        <v>10</v>
      </c>
      <c r="K18" s="119">
        <v>0</v>
      </c>
      <c r="L18" s="261">
        <v>10</v>
      </c>
      <c r="M18" s="262">
        <f t="shared" si="6"/>
        <v>30</v>
      </c>
      <c r="N18" s="263"/>
      <c r="O18" s="211"/>
      <c r="P18" s="255">
        <f ca="1" t="shared" si="7"/>
        <v>47</v>
      </c>
      <c r="Q18" s="256"/>
      <c r="R18" s="62"/>
      <c r="BC18" s="118"/>
      <c r="BD18" s="119"/>
      <c r="BE18" s="119"/>
      <c r="BF18" s="119"/>
      <c r="BG18" s="120"/>
      <c r="BI18" s="40">
        <v>2</v>
      </c>
      <c r="BJ18" s="55" t="str">
        <f t="shared" si="8"/>
        <v>CLAUSS Philippe</v>
      </c>
      <c r="BK18" s="55" t="str">
        <f t="shared" si="8"/>
        <v>2</v>
      </c>
      <c r="BL18" s="55">
        <f t="shared" si="8"/>
        <v>17</v>
      </c>
      <c r="BM18" s="55" t="str">
        <f t="shared" si="8"/>
        <v>OLYMPIQUE CL CESSON</v>
      </c>
      <c r="BN18" s="118"/>
      <c r="BO18" s="119"/>
      <c r="BP18" s="119"/>
      <c r="BQ18" s="119"/>
      <c r="BR18" s="120"/>
      <c r="BS18" s="121"/>
      <c r="BT18" s="119"/>
      <c r="BU18" s="119"/>
      <c r="BV18" s="261"/>
      <c r="BW18" s="262"/>
      <c r="BX18" s="263"/>
      <c r="BY18" s="211"/>
      <c r="BZ18" s="255"/>
      <c r="CA18" s="256"/>
      <c r="CB18" s="62"/>
    </row>
    <row r="19" spans="1:80" ht="27" customHeight="1">
      <c r="A19" s="55" t="str">
        <f ca="1" t="shared" si="3"/>
        <v>BRE</v>
      </c>
      <c r="B19" s="55">
        <f ca="1" t="shared" si="3"/>
        <v>35</v>
      </c>
      <c r="C19" s="40">
        <v>3</v>
      </c>
      <c r="D19" s="117" t="str">
        <f ca="1" t="shared" si="4"/>
        <v>PINCEMIN Olivier</v>
      </c>
      <c r="E19" s="55" t="str">
        <f ca="1" t="shared" si="4"/>
        <v>2</v>
      </c>
      <c r="F19" s="55">
        <v>0</v>
      </c>
      <c r="G19" s="55" t="str">
        <f ca="1" t="shared" si="5"/>
        <v>KAWATOKAN JC PORTES D ILLE</v>
      </c>
      <c r="H19" s="118">
        <v>0</v>
      </c>
      <c r="I19" s="119">
        <v>0</v>
      </c>
      <c r="J19" s="119">
        <v>10</v>
      </c>
      <c r="K19" s="119">
        <v>0</v>
      </c>
      <c r="L19" s="261">
        <v>0</v>
      </c>
      <c r="M19" s="262">
        <f t="shared" si="6"/>
        <v>10</v>
      </c>
      <c r="N19" s="263"/>
      <c r="O19" s="211"/>
      <c r="P19" s="255">
        <f ca="1" t="shared" si="7"/>
        <v>10</v>
      </c>
      <c r="Q19" s="256"/>
      <c r="R19" s="62"/>
      <c r="BC19" s="118"/>
      <c r="BD19" s="119"/>
      <c r="BE19" s="119"/>
      <c r="BF19" s="119"/>
      <c r="BG19" s="120"/>
      <c r="BI19" s="40">
        <v>3</v>
      </c>
      <c r="BJ19" s="55" t="str">
        <f t="shared" si="8"/>
        <v>PINCEMIN Olivier</v>
      </c>
      <c r="BK19" s="55" t="str">
        <f t="shared" si="8"/>
        <v>2</v>
      </c>
      <c r="BL19" s="55">
        <f t="shared" si="8"/>
        <v>0</v>
      </c>
      <c r="BM19" s="55" t="str">
        <f t="shared" si="8"/>
        <v>KAWATOKAN JC PORTES D ILLE</v>
      </c>
      <c r="BN19" s="118"/>
      <c r="BO19" s="119"/>
      <c r="BP19" s="119"/>
      <c r="BQ19" s="119"/>
      <c r="BR19" s="120"/>
      <c r="BS19" s="121"/>
      <c r="BT19" s="119"/>
      <c r="BU19" s="119"/>
      <c r="BV19" s="261"/>
      <c r="BW19" s="262"/>
      <c r="BX19" s="263"/>
      <c r="BY19" s="211"/>
      <c r="BZ19" s="255"/>
      <c r="CA19" s="256"/>
      <c r="CB19" s="62"/>
    </row>
    <row r="20" spans="1:80" ht="27" customHeight="1">
      <c r="A20" s="55" t="str">
        <f ca="1" t="shared" si="3"/>
        <v>PDL</v>
      </c>
      <c r="B20" s="55">
        <f ca="1" t="shared" si="3"/>
        <v>85</v>
      </c>
      <c r="C20" s="40">
        <v>4</v>
      </c>
      <c r="D20" s="117" t="str">
        <f ca="1" t="shared" si="4"/>
        <v>ANDRIET Patrice</v>
      </c>
      <c r="E20" s="55" t="str">
        <f ca="1" t="shared" si="4"/>
        <v>2</v>
      </c>
      <c r="F20" s="55">
        <v>0</v>
      </c>
      <c r="G20" s="55" t="str">
        <f ca="1" t="shared" si="5"/>
        <v>JUDO CLUB AUBINOIS</v>
      </c>
      <c r="H20" s="118">
        <v>10</v>
      </c>
      <c r="I20" s="119">
        <v>10</v>
      </c>
      <c r="J20" s="119">
        <v>0</v>
      </c>
      <c r="K20" s="119">
        <v>10</v>
      </c>
      <c r="L20" s="261">
        <v>10</v>
      </c>
      <c r="M20" s="262">
        <f t="shared" si="6"/>
        <v>40</v>
      </c>
      <c r="N20" s="263"/>
      <c r="O20" s="211"/>
      <c r="P20" s="255">
        <f ca="1" t="shared" si="7"/>
        <v>40</v>
      </c>
      <c r="Q20" s="256"/>
      <c r="R20" s="62"/>
      <c r="BC20" s="118"/>
      <c r="BD20" s="119"/>
      <c r="BE20" s="119"/>
      <c r="BF20" s="119"/>
      <c r="BG20" s="120"/>
      <c r="BI20" s="40">
        <v>4</v>
      </c>
      <c r="BJ20" s="55" t="str">
        <f t="shared" si="8"/>
        <v>ANDRIET Patrice</v>
      </c>
      <c r="BK20" s="55" t="str">
        <f t="shared" si="8"/>
        <v>2</v>
      </c>
      <c r="BL20" s="55">
        <f t="shared" si="8"/>
        <v>0</v>
      </c>
      <c r="BM20" s="55" t="str">
        <f t="shared" si="8"/>
        <v>JUDO CLUB AUBINOIS</v>
      </c>
      <c r="BN20" s="118"/>
      <c r="BO20" s="119"/>
      <c r="BP20" s="119"/>
      <c r="BQ20" s="119"/>
      <c r="BR20" s="120"/>
      <c r="BS20" s="121"/>
      <c r="BT20" s="119"/>
      <c r="BU20" s="119"/>
      <c r="BV20" s="261"/>
      <c r="BW20" s="262"/>
      <c r="BX20" s="263"/>
      <c r="BY20" s="211"/>
      <c r="BZ20" s="255"/>
      <c r="CA20" s="256"/>
      <c r="CB20" s="62"/>
    </row>
    <row r="21" spans="1:80" ht="27" customHeight="1">
      <c r="A21" s="55" t="str">
        <f ca="1" t="shared" si="3"/>
        <v>PDL</v>
      </c>
      <c r="B21" s="55">
        <f ca="1" t="shared" si="3"/>
        <v>44</v>
      </c>
      <c r="C21" s="40">
        <v>5</v>
      </c>
      <c r="D21" s="117" t="str">
        <f ca="1" t="shared" si="4"/>
        <v>BURNEL Didier</v>
      </c>
      <c r="E21" s="55" t="str">
        <f ca="1" t="shared" si="4"/>
        <v>2</v>
      </c>
      <c r="F21" s="55">
        <v>47</v>
      </c>
      <c r="G21" s="55" t="str">
        <f ca="1" t="shared" si="5"/>
        <v>CS MONTOIRIN JUDO</v>
      </c>
      <c r="H21" s="118">
        <v>10</v>
      </c>
      <c r="I21" s="119">
        <v>10</v>
      </c>
      <c r="J21" s="119">
        <v>7</v>
      </c>
      <c r="K21" s="119">
        <v>0</v>
      </c>
      <c r="L21" s="261">
        <v>10</v>
      </c>
      <c r="M21" s="262">
        <f t="shared" si="6"/>
        <v>37</v>
      </c>
      <c r="N21" s="263"/>
      <c r="O21" s="211"/>
      <c r="P21" s="255">
        <f ca="1" t="shared" si="7"/>
        <v>84</v>
      </c>
      <c r="Q21" s="256"/>
      <c r="R21" s="62"/>
      <c r="BC21" s="118"/>
      <c r="BD21" s="119"/>
      <c r="BE21" s="119"/>
      <c r="BF21" s="119"/>
      <c r="BG21" s="120"/>
      <c r="BI21" s="40">
        <v>5</v>
      </c>
      <c r="BJ21" s="55" t="str">
        <f t="shared" si="8"/>
        <v>BURNEL Didier</v>
      </c>
      <c r="BK21" s="55" t="str">
        <f t="shared" si="8"/>
        <v>2</v>
      </c>
      <c r="BL21" s="55">
        <f t="shared" si="8"/>
        <v>47</v>
      </c>
      <c r="BM21" s="55" t="str">
        <f t="shared" si="8"/>
        <v>CS MONTOIRIN JUDO</v>
      </c>
      <c r="BN21" s="118"/>
      <c r="BO21" s="119"/>
      <c r="BP21" s="119"/>
      <c r="BQ21" s="119"/>
      <c r="BR21" s="120"/>
      <c r="BS21" s="121"/>
      <c r="BT21" s="119"/>
      <c r="BU21" s="119"/>
      <c r="BV21" s="261"/>
      <c r="BW21" s="262"/>
      <c r="BX21" s="263"/>
      <c r="BY21" s="211"/>
      <c r="BZ21" s="255"/>
      <c r="CA21" s="256"/>
      <c r="CB21" s="62"/>
    </row>
    <row r="22" spans="1:80" ht="27" customHeight="1" thickBot="1">
      <c r="A22" s="55" t="str">
        <f ca="1" t="shared" si="3"/>
        <v>PDL</v>
      </c>
      <c r="B22" s="55">
        <f ca="1" t="shared" si="3"/>
        <v>53</v>
      </c>
      <c r="C22" s="40">
        <v>6</v>
      </c>
      <c r="D22" s="117" t="str">
        <f ca="1" t="shared" si="4"/>
        <v>GOUT Pascal</v>
      </c>
      <c r="E22" s="55" t="str">
        <f ca="1" t="shared" si="4"/>
        <v>2</v>
      </c>
      <c r="F22" s="55">
        <v>80</v>
      </c>
      <c r="G22" s="55" t="str">
        <f ca="1" t="shared" si="5"/>
        <v>JUDO CLUB RENAZE</v>
      </c>
      <c r="H22" s="141">
        <v>0</v>
      </c>
      <c r="I22" s="142">
        <v>10</v>
      </c>
      <c r="J22" s="142">
        <v>0</v>
      </c>
      <c r="K22" s="142">
        <v>10</v>
      </c>
      <c r="L22" s="264">
        <v>0</v>
      </c>
      <c r="M22" s="265">
        <f t="shared" si="6"/>
        <v>20</v>
      </c>
      <c r="N22" s="266"/>
      <c r="O22" s="211"/>
      <c r="P22" s="255">
        <f ca="1" t="shared" si="7"/>
        <v>100</v>
      </c>
      <c r="Q22" s="256"/>
      <c r="R22" s="62"/>
      <c r="BC22" s="141"/>
      <c r="BD22" s="142"/>
      <c r="BE22" s="142"/>
      <c r="BF22" s="142"/>
      <c r="BG22" s="143"/>
      <c r="BI22" s="40">
        <v>6</v>
      </c>
      <c r="BJ22" s="55" t="str">
        <f t="shared" si="8"/>
        <v>GOUT Pascal</v>
      </c>
      <c r="BK22" s="55" t="str">
        <f t="shared" si="8"/>
        <v>2</v>
      </c>
      <c r="BL22" s="55">
        <f t="shared" si="8"/>
        <v>80</v>
      </c>
      <c r="BM22" s="55" t="str">
        <f t="shared" si="8"/>
        <v>JUDO CLUB RENAZE</v>
      </c>
      <c r="BN22" s="141"/>
      <c r="BO22" s="142"/>
      <c r="BP22" s="142"/>
      <c r="BQ22" s="142"/>
      <c r="BR22" s="143"/>
      <c r="BS22" s="144"/>
      <c r="BT22" s="142"/>
      <c r="BU22" s="142"/>
      <c r="BV22" s="264"/>
      <c r="BW22" s="265"/>
      <c r="BX22" s="266"/>
      <c r="BY22" s="211"/>
      <c r="BZ22" s="255"/>
      <c r="CA22" s="256"/>
      <c r="CB22" s="62"/>
    </row>
    <row r="23" spans="3:72" ht="12.75">
      <c r="C23" s="46"/>
      <c r="D23" s="158"/>
      <c r="E23" s="158"/>
      <c r="F23" s="158"/>
      <c r="G23" s="158"/>
      <c r="H23" s="158"/>
      <c r="I23" s="158"/>
      <c r="J23" s="158"/>
      <c r="K23" s="158"/>
      <c r="L23" s="158"/>
      <c r="N23" s="46" t="s">
        <v>126</v>
      </c>
      <c r="BJ23" s="158"/>
      <c r="BK23" s="158"/>
      <c r="BL23" s="158"/>
      <c r="BM23" s="158"/>
      <c r="BN23" s="158"/>
      <c r="BO23" s="158"/>
      <c r="BP23" s="158"/>
      <c r="BQ23" s="158"/>
      <c r="BR23" s="158"/>
      <c r="BT23" s="46" t="s">
        <v>126</v>
      </c>
    </row>
    <row r="24" spans="3:22" ht="12.75" customHeight="1" hidden="1">
      <c r="C24" s="71">
        <f>COUNT(H24:BG24)</f>
        <v>15</v>
      </c>
      <c r="G24" s="162" t="s">
        <v>127</v>
      </c>
      <c r="H24" s="160">
        <v>1</v>
      </c>
      <c r="I24" s="160">
        <v>2</v>
      </c>
      <c r="J24" s="160">
        <v>3</v>
      </c>
      <c r="K24" s="160">
        <v>4</v>
      </c>
      <c r="L24" s="160">
        <v>5</v>
      </c>
      <c r="M24" s="160">
        <v>6</v>
      </c>
      <c r="N24" s="160">
        <v>10</v>
      </c>
      <c r="O24" s="160">
        <v>7</v>
      </c>
      <c r="P24" s="160">
        <v>8</v>
      </c>
      <c r="Q24" s="160">
        <v>9</v>
      </c>
      <c r="R24" s="160">
        <v>11</v>
      </c>
      <c r="S24" s="160">
        <v>12</v>
      </c>
      <c r="T24" s="160">
        <v>13</v>
      </c>
      <c r="U24" s="160">
        <v>14</v>
      </c>
      <c r="V24" s="160">
        <v>15</v>
      </c>
    </row>
    <row r="25" spans="7:22" ht="12.75" customHeight="1" hidden="1">
      <c r="G25" s="162" t="s">
        <v>128</v>
      </c>
      <c r="H25" s="160">
        <v>1</v>
      </c>
      <c r="I25" s="160">
        <v>1</v>
      </c>
      <c r="J25" s="160">
        <v>1</v>
      </c>
      <c r="K25" s="160">
        <v>2</v>
      </c>
      <c r="L25" s="160">
        <v>2</v>
      </c>
      <c r="M25" s="160">
        <v>2</v>
      </c>
      <c r="N25" s="160">
        <v>4</v>
      </c>
      <c r="O25" s="160">
        <v>3</v>
      </c>
      <c r="P25" s="160">
        <v>3</v>
      </c>
      <c r="Q25" s="160">
        <v>3</v>
      </c>
      <c r="R25" s="160">
        <v>4</v>
      </c>
      <c r="S25" s="160">
        <v>4</v>
      </c>
      <c r="T25" s="160">
        <v>5</v>
      </c>
      <c r="U25" s="160">
        <v>5</v>
      </c>
      <c r="V25" s="160">
        <v>5</v>
      </c>
    </row>
    <row r="26" spans="7:22" ht="12.75" customHeight="1" hidden="1">
      <c r="G26" s="162" t="s">
        <v>129</v>
      </c>
      <c r="H26" s="160">
        <v>1</v>
      </c>
      <c r="I26" s="160">
        <v>1</v>
      </c>
      <c r="J26" s="160">
        <v>1</v>
      </c>
      <c r="K26" s="160">
        <v>2</v>
      </c>
      <c r="L26" s="160">
        <v>2</v>
      </c>
      <c r="M26" s="160">
        <v>2</v>
      </c>
      <c r="N26" s="160">
        <v>3</v>
      </c>
      <c r="O26" s="160">
        <v>3</v>
      </c>
      <c r="P26" s="160">
        <v>3</v>
      </c>
      <c r="Q26" s="160">
        <v>4</v>
      </c>
      <c r="R26" s="160">
        <v>4</v>
      </c>
      <c r="S26" s="160">
        <v>4</v>
      </c>
      <c r="T26" s="160">
        <v>5</v>
      </c>
      <c r="U26" s="160">
        <v>5</v>
      </c>
      <c r="V26" s="160">
        <v>5</v>
      </c>
    </row>
  </sheetData>
  <sheetProtection formatCells="0"/>
  <mergeCells count="49"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20:Q20"/>
    <mergeCell ref="M20:N20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BW22:BX22"/>
    <mergeCell ref="BZ22:CA22"/>
    <mergeCell ref="BW21:BX21"/>
    <mergeCell ref="BZ21:CA21"/>
    <mergeCell ref="BW18:BX18"/>
    <mergeCell ref="BZ18:CA18"/>
    <mergeCell ref="BW19:BX19"/>
    <mergeCell ref="BZ19:CA19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CB7:CD7"/>
    <mergeCell ref="CC8:CD8"/>
    <mergeCell ref="CA5:CB6"/>
    <mergeCell ref="BW16:BX16"/>
    <mergeCell ref="BZ16:CA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CW26"/>
  <sheetViews>
    <sheetView tabSelected="1" zoomScale="90" zoomScaleNormal="90" workbookViewId="0" topLeftCell="A7">
      <pane xSplit="7" ySplit="2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H8" sqref="H8"/>
    </sheetView>
  </sheetViews>
  <sheetFormatPr defaultColWidth="11.421875" defaultRowHeight="12.75"/>
  <cols>
    <col min="1" max="1" width="6.140625" style="46" hidden="1" customWidth="1"/>
    <col min="2" max="2" width="5.140625" style="46" hidden="1" customWidth="1"/>
    <col min="3" max="3" width="4.421875" style="71" bestFit="1" customWidth="1"/>
    <col min="4" max="4" width="24.421875" style="46" customWidth="1"/>
    <col min="5" max="5" width="4.8515625" style="46" customWidth="1"/>
    <col min="6" max="6" width="7.7109375" style="62" customWidth="1"/>
    <col min="7" max="7" width="33.8515625" style="46" customWidth="1"/>
    <col min="8" max="22" width="5.28125" style="46" customWidth="1"/>
    <col min="23" max="23" width="2.7109375" style="46" customWidth="1"/>
    <col min="24" max="29" width="11.421875" style="0" hidden="1" customWidth="1"/>
    <col min="30" max="53" width="11.421875" style="46" hidden="1" customWidth="1"/>
    <col min="54" max="54" width="10.00390625" style="46" hidden="1" customWidth="1"/>
    <col min="55" max="59" width="5.28125" style="46" hidden="1" customWidth="1"/>
    <col min="60" max="60" width="11.421875" style="46" customWidth="1"/>
    <col min="61" max="61" width="4.57421875" style="46" hidden="1" customWidth="1"/>
    <col min="62" max="62" width="22.7109375" style="46" hidden="1" customWidth="1"/>
    <col min="63" max="63" width="3.00390625" style="46" hidden="1" customWidth="1"/>
    <col min="64" max="64" width="7.7109375" style="46" hidden="1" customWidth="1"/>
    <col min="65" max="65" width="21.8515625" style="46" hidden="1" customWidth="1"/>
    <col min="66" max="80" width="3.8515625" style="46" hidden="1" customWidth="1"/>
    <col min="81" max="81" width="2.140625" style="46" hidden="1" customWidth="1"/>
    <col min="82" max="82" width="11.421875" style="46" hidden="1" customWidth="1"/>
    <col min="83" max="86" width="3.8515625" style="46" hidden="1" customWidth="1"/>
    <col min="87" max="95" width="11.421875" style="46" hidden="1" customWidth="1"/>
    <col min="96" max="16384" width="11.421875" style="46" customWidth="1"/>
  </cols>
  <sheetData>
    <row r="1" spans="3:101" ht="13.5" thickBot="1">
      <c r="C1" s="242">
        <v>6</v>
      </c>
      <c r="P1" s="6" t="s">
        <v>0</v>
      </c>
      <c r="Q1" s="6"/>
      <c r="R1" s="6"/>
      <c r="S1" s="243"/>
      <c r="T1" s="243"/>
      <c r="BI1" s="242">
        <v>6</v>
      </c>
      <c r="BL1" s="62"/>
      <c r="BV1" s="6" t="s">
        <v>0</v>
      </c>
      <c r="BW1" s="6"/>
      <c r="BX1" s="6"/>
      <c r="BY1" s="243"/>
      <c r="BZ1" s="243"/>
      <c r="CW1" s="46" t="s">
        <v>219</v>
      </c>
    </row>
    <row r="2" spans="6:101" ht="16.5" customHeight="1" thickBot="1">
      <c r="F2" s="53" t="s">
        <v>2</v>
      </c>
      <c r="G2" s="9" t="s">
        <v>269</v>
      </c>
      <c r="H2" s="46">
        <v>3</v>
      </c>
      <c r="J2" s="244" t="s">
        <v>4</v>
      </c>
      <c r="K2" s="174">
        <f ca="1">TODAY()</f>
        <v>41798</v>
      </c>
      <c r="L2" s="174"/>
      <c r="M2" s="174"/>
      <c r="N2" s="174"/>
      <c r="P2" s="175" t="s">
        <v>205</v>
      </c>
      <c r="Q2" s="175"/>
      <c r="R2" s="12"/>
      <c r="S2" s="245"/>
      <c r="T2" s="245"/>
      <c r="U2" s="94"/>
      <c r="V2" s="245"/>
      <c r="BI2" s="71"/>
      <c r="BL2" s="53" t="s">
        <v>2</v>
      </c>
      <c r="BM2" s="9" t="str">
        <f>G2</f>
        <v>24 -  P40 M 2D</v>
      </c>
      <c r="BP2" s="244" t="s">
        <v>4</v>
      </c>
      <c r="BQ2" s="174">
        <f ca="1">TODAY()</f>
        <v>41798</v>
      </c>
      <c r="BR2" s="174"/>
      <c r="BS2" s="174"/>
      <c r="BT2" s="174"/>
      <c r="BV2" s="175"/>
      <c r="BW2" s="175"/>
      <c r="BX2" s="12"/>
      <c r="BY2" s="245"/>
      <c r="BZ2" s="245"/>
      <c r="CA2" s="94"/>
      <c r="CB2" s="245"/>
      <c r="CW2" s="46" t="s">
        <v>221</v>
      </c>
    </row>
    <row r="3" spans="16:80" ht="13.5" customHeight="1" thickBot="1">
      <c r="P3" s="176"/>
      <c r="Q3" s="176"/>
      <c r="R3" s="14"/>
      <c r="S3" s="245"/>
      <c r="T3" s="245"/>
      <c r="U3" s="245"/>
      <c r="V3" s="245"/>
      <c r="BI3" s="71"/>
      <c r="BL3" s="62"/>
      <c r="BV3" s="176"/>
      <c r="BW3" s="176"/>
      <c r="BX3" s="14"/>
      <c r="BY3" s="245"/>
      <c r="BZ3" s="245"/>
      <c r="CA3" s="245"/>
      <c r="CB3" s="245"/>
    </row>
    <row r="4" spans="6:68" ht="13.5" thickBot="1">
      <c r="F4" s="246"/>
      <c r="G4" s="247"/>
      <c r="J4" s="46" t="s">
        <v>7</v>
      </c>
      <c r="BI4" s="71"/>
      <c r="BL4" s="246"/>
      <c r="BM4" s="247"/>
      <c r="BP4" s="46" t="s">
        <v>7</v>
      </c>
    </row>
    <row r="5" spans="6:80" ht="13.5" customHeight="1" thickTop="1">
      <c r="F5" s="246" t="s">
        <v>9</v>
      </c>
      <c r="G5" s="248"/>
      <c r="J5" s="244" t="s">
        <v>10</v>
      </c>
      <c r="S5" s="21" t="s">
        <v>11</v>
      </c>
      <c r="T5" s="22"/>
      <c r="U5" s="23" t="str">
        <f>LEFT(G2,2)</f>
        <v>24</v>
      </c>
      <c r="V5" s="24"/>
      <c r="BI5" s="71"/>
      <c r="BL5" s="246" t="s">
        <v>9</v>
      </c>
      <c r="BM5" s="248"/>
      <c r="BP5" s="244" t="s">
        <v>10</v>
      </c>
      <c r="BX5" s="21" t="s">
        <v>11</v>
      </c>
      <c r="BY5" s="21"/>
      <c r="BZ5" s="22"/>
      <c r="CA5" s="23" t="str">
        <f>U5</f>
        <v>24</v>
      </c>
      <c r="CB5" s="24"/>
    </row>
    <row r="6" spans="7:80" ht="13.5" customHeight="1" thickBot="1">
      <c r="G6" s="249"/>
      <c r="H6" s="244"/>
      <c r="I6" s="244"/>
      <c r="J6" s="244"/>
      <c r="K6" s="244"/>
      <c r="S6" s="21"/>
      <c r="T6" s="22"/>
      <c r="U6" s="26"/>
      <c r="V6" s="27"/>
      <c r="BC6" s="250"/>
      <c r="BD6" s="250"/>
      <c r="BE6" s="250"/>
      <c r="BF6" s="250"/>
      <c r="BG6" s="250"/>
      <c r="BI6" s="71"/>
      <c r="BL6" s="62"/>
      <c r="BM6" s="249"/>
      <c r="BN6" s="244"/>
      <c r="BO6" s="244"/>
      <c r="BP6" s="244"/>
      <c r="BQ6" s="244"/>
      <c r="BX6" s="21"/>
      <c r="BY6" s="21"/>
      <c r="BZ6" s="22"/>
      <c r="CA6" s="26"/>
      <c r="CB6" s="27"/>
    </row>
    <row r="7" spans="54:86" ht="19.5" customHeight="1" thickTop="1">
      <c r="BB7" s="46" t="s">
        <v>13</v>
      </c>
      <c r="BC7" s="32"/>
      <c r="BD7" s="33"/>
      <c r="BE7" s="33"/>
      <c r="BF7" s="33"/>
      <c r="BG7" s="34"/>
      <c r="BI7" s="71"/>
      <c r="BL7" s="62"/>
      <c r="CB7" s="251" t="s">
        <v>13</v>
      </c>
      <c r="CC7" s="251"/>
      <c r="CD7" s="191"/>
      <c r="CE7" s="32"/>
      <c r="CF7" s="33"/>
      <c r="CG7" s="33"/>
      <c r="CH7" s="34"/>
    </row>
    <row r="8" spans="1:86" s="62" customFormat="1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252" t="s">
        <v>18</v>
      </c>
      <c r="F8" s="41" t="s">
        <v>19</v>
      </c>
      <c r="G8" s="41" t="s">
        <v>20</v>
      </c>
      <c r="H8" s="42" t="s">
        <v>46</v>
      </c>
      <c r="I8" s="42" t="s">
        <v>58</v>
      </c>
      <c r="J8" s="42" t="s">
        <v>54</v>
      </c>
      <c r="K8" s="42" t="s">
        <v>31</v>
      </c>
      <c r="L8" s="42" t="s">
        <v>39</v>
      </c>
      <c r="M8" s="42" t="s">
        <v>41</v>
      </c>
      <c r="N8" s="42" t="s">
        <v>21</v>
      </c>
      <c r="O8" s="42" t="s">
        <v>32</v>
      </c>
      <c r="P8" s="42" t="s">
        <v>51</v>
      </c>
      <c r="Q8" s="127" t="s">
        <v>26</v>
      </c>
      <c r="R8" s="42" t="s">
        <v>23</v>
      </c>
      <c r="S8" s="42" t="s">
        <v>29</v>
      </c>
      <c r="T8" s="42" t="s">
        <v>52</v>
      </c>
      <c r="U8" s="43" t="s">
        <v>36</v>
      </c>
      <c r="V8" s="42" t="s">
        <v>50</v>
      </c>
      <c r="BB8" s="62" t="s">
        <v>66</v>
      </c>
      <c r="BC8" s="47"/>
      <c r="BD8" s="48"/>
      <c r="BE8" s="48"/>
      <c r="BF8" s="48"/>
      <c r="BG8" s="49"/>
      <c r="BI8" s="41" t="s">
        <v>16</v>
      </c>
      <c r="BJ8" s="41" t="s">
        <v>17</v>
      </c>
      <c r="BK8" s="252" t="s">
        <v>18</v>
      </c>
      <c r="BL8" s="41" t="s">
        <v>19</v>
      </c>
      <c r="BM8" s="41" t="s">
        <v>20</v>
      </c>
      <c r="BN8" s="48" t="s">
        <v>46</v>
      </c>
      <c r="BO8" s="48" t="s">
        <v>58</v>
      </c>
      <c r="BP8" s="48" t="s">
        <v>54</v>
      </c>
      <c r="BQ8" s="48" t="s">
        <v>31</v>
      </c>
      <c r="BR8" s="48" t="s">
        <v>39</v>
      </c>
      <c r="BS8" s="48" t="s">
        <v>41</v>
      </c>
      <c r="BT8" s="48" t="s">
        <v>21</v>
      </c>
      <c r="BU8" s="48" t="s">
        <v>32</v>
      </c>
      <c r="BV8" s="48" t="s">
        <v>51</v>
      </c>
      <c r="BW8" s="48" t="s">
        <v>26</v>
      </c>
      <c r="BX8" s="48" t="s">
        <v>23</v>
      </c>
      <c r="BY8" s="48" t="s">
        <v>29</v>
      </c>
      <c r="BZ8" s="48" t="s">
        <v>52</v>
      </c>
      <c r="CA8" s="48" t="s">
        <v>36</v>
      </c>
      <c r="CB8" s="48" t="s">
        <v>50</v>
      </c>
      <c r="CC8" s="190" t="s">
        <v>66</v>
      </c>
      <c r="CD8" s="191"/>
      <c r="CE8" s="47"/>
      <c r="CF8" s="48"/>
      <c r="CG8" s="48"/>
      <c r="CH8" s="49"/>
    </row>
    <row r="9" spans="1:86" ht="34.5" customHeight="1">
      <c r="A9" s="55" t="s">
        <v>68</v>
      </c>
      <c r="B9" s="55">
        <v>49</v>
      </c>
      <c r="C9" s="50">
        <f aca="true" ca="1" t="shared" si="0" ref="C9:C14">OFFSET(C9,8,0)</f>
        <v>1</v>
      </c>
      <c r="D9" s="67" t="s">
        <v>270</v>
      </c>
      <c r="E9" s="55" t="s">
        <v>98</v>
      </c>
      <c r="F9" s="55">
        <v>79</v>
      </c>
      <c r="G9" s="57" t="s">
        <v>99</v>
      </c>
      <c r="H9" s="58" t="s">
        <v>71</v>
      </c>
      <c r="I9" s="59"/>
      <c r="J9" s="59"/>
      <c r="K9" s="58" t="s">
        <v>72</v>
      </c>
      <c r="L9" s="59"/>
      <c r="M9" s="59"/>
      <c r="N9" s="58" t="s">
        <v>71</v>
      </c>
      <c r="O9" s="59"/>
      <c r="P9" s="59"/>
      <c r="Q9" s="58"/>
      <c r="R9" s="59"/>
      <c r="S9" s="59"/>
      <c r="T9" s="59"/>
      <c r="U9" s="58"/>
      <c r="V9" s="59"/>
      <c r="BC9" s="63"/>
      <c r="BD9" s="65"/>
      <c r="BE9" s="65"/>
      <c r="BF9" s="65"/>
      <c r="BG9" s="66"/>
      <c r="BI9" s="50">
        <f aca="true" ca="1" t="shared" si="1" ref="BI9:BI14">OFFSET(BI9,8,0)</f>
        <v>1</v>
      </c>
      <c r="BJ9" s="56" t="str">
        <f aca="true" t="shared" si="2" ref="BJ9:BM14">D9</f>
        <v>BOSSE Olivier</v>
      </c>
      <c r="BK9" s="56" t="str">
        <f t="shared" si="2"/>
        <v>2</v>
      </c>
      <c r="BL9" s="56">
        <f t="shared" si="2"/>
        <v>79</v>
      </c>
      <c r="BM9" s="56" t="str">
        <f t="shared" si="2"/>
        <v>J C DES MAUGES</v>
      </c>
      <c r="BN9" s="58"/>
      <c r="BO9" s="59"/>
      <c r="BP9" s="59"/>
      <c r="BQ9" s="58"/>
      <c r="BR9" s="59"/>
      <c r="BS9" s="59"/>
      <c r="BT9" s="58"/>
      <c r="BU9" s="59"/>
      <c r="BV9" s="59"/>
      <c r="BW9" s="58"/>
      <c r="BX9" s="59"/>
      <c r="BY9" s="59"/>
      <c r="BZ9" s="59"/>
      <c r="CA9" s="58"/>
      <c r="CB9" s="59"/>
      <c r="CE9" s="63"/>
      <c r="CF9" s="65"/>
      <c r="CG9" s="65"/>
      <c r="CH9" s="66"/>
    </row>
    <row r="10" spans="1:86" ht="34.5" customHeight="1">
      <c r="A10" s="55" t="s">
        <v>68</v>
      </c>
      <c r="B10" s="55">
        <v>85</v>
      </c>
      <c r="C10" s="50">
        <f ca="1" t="shared" si="0"/>
        <v>2</v>
      </c>
      <c r="D10" s="67" t="s">
        <v>271</v>
      </c>
      <c r="E10" s="55" t="s">
        <v>98</v>
      </c>
      <c r="F10" s="55">
        <v>80</v>
      </c>
      <c r="G10" s="57" t="s">
        <v>263</v>
      </c>
      <c r="H10" s="58" t="s">
        <v>72</v>
      </c>
      <c r="I10" s="59"/>
      <c r="J10" s="59"/>
      <c r="K10" s="59"/>
      <c r="L10" s="59"/>
      <c r="M10" s="58" t="s">
        <v>72</v>
      </c>
      <c r="N10" s="59"/>
      <c r="O10" s="58" t="s">
        <v>135</v>
      </c>
      <c r="P10" s="59"/>
      <c r="Q10" s="59"/>
      <c r="R10" s="58" t="s">
        <v>72</v>
      </c>
      <c r="S10" s="59"/>
      <c r="T10" s="59"/>
      <c r="U10" s="59"/>
      <c r="V10" s="58" t="s">
        <v>93</v>
      </c>
      <c r="BC10" s="63"/>
      <c r="BD10" s="65"/>
      <c r="BE10" s="65"/>
      <c r="BF10" s="65"/>
      <c r="BG10" s="66"/>
      <c r="BI10" s="50">
        <f ca="1" t="shared" si="1"/>
        <v>2</v>
      </c>
      <c r="BJ10" s="56" t="str">
        <f t="shared" si="2"/>
        <v>BALLANGER Christophe</v>
      </c>
      <c r="BK10" s="56" t="str">
        <f t="shared" si="2"/>
        <v>2</v>
      </c>
      <c r="BL10" s="56">
        <f t="shared" si="2"/>
        <v>80</v>
      </c>
      <c r="BM10" s="56" t="str">
        <f t="shared" si="2"/>
        <v>JUDO CLUB AUBINOIS</v>
      </c>
      <c r="BN10" s="58"/>
      <c r="BO10" s="59"/>
      <c r="BP10" s="59"/>
      <c r="BQ10" s="59"/>
      <c r="BR10" s="59"/>
      <c r="BS10" s="58"/>
      <c r="BT10" s="59"/>
      <c r="BU10" s="58"/>
      <c r="BV10" s="59"/>
      <c r="BW10" s="59"/>
      <c r="BX10" s="58"/>
      <c r="BY10" s="59"/>
      <c r="BZ10" s="59"/>
      <c r="CA10" s="59"/>
      <c r="CB10" s="58"/>
      <c r="CE10" s="63"/>
      <c r="CF10" s="65"/>
      <c r="CG10" s="65"/>
      <c r="CH10" s="66"/>
    </row>
    <row r="11" spans="1:86" ht="34.5" customHeight="1">
      <c r="A11" s="55" t="s">
        <v>248</v>
      </c>
      <c r="B11" s="55">
        <v>61</v>
      </c>
      <c r="C11" s="50">
        <f ca="1" t="shared" si="0"/>
        <v>3</v>
      </c>
      <c r="D11" s="67" t="s">
        <v>272</v>
      </c>
      <c r="E11" s="55" t="s">
        <v>98</v>
      </c>
      <c r="F11" s="55">
        <v>80</v>
      </c>
      <c r="G11" s="57" t="s">
        <v>247</v>
      </c>
      <c r="H11" s="59"/>
      <c r="I11" s="58" t="s">
        <v>71</v>
      </c>
      <c r="J11" s="59"/>
      <c r="K11" s="59"/>
      <c r="L11" s="58" t="s">
        <v>71</v>
      </c>
      <c r="M11" s="59"/>
      <c r="N11" s="58" t="s">
        <v>72</v>
      </c>
      <c r="O11" s="59"/>
      <c r="P11" s="59"/>
      <c r="Q11" s="59"/>
      <c r="R11" s="59"/>
      <c r="S11" s="58" t="s">
        <v>79</v>
      </c>
      <c r="T11" s="59"/>
      <c r="U11" s="59"/>
      <c r="V11" s="58" t="s">
        <v>71</v>
      </c>
      <c r="BC11" s="63"/>
      <c r="BD11" s="65"/>
      <c r="BE11" s="65"/>
      <c r="BF11" s="65"/>
      <c r="BG11" s="66"/>
      <c r="BI11" s="50">
        <f ca="1" t="shared" si="1"/>
        <v>3</v>
      </c>
      <c r="BJ11" s="56" t="str">
        <f t="shared" si="2"/>
        <v>ENOUF Nicolas</v>
      </c>
      <c r="BK11" s="56" t="str">
        <f t="shared" si="2"/>
        <v>2</v>
      </c>
      <c r="BL11" s="56">
        <f t="shared" si="2"/>
        <v>80</v>
      </c>
      <c r="BM11" s="56" t="str">
        <f t="shared" si="2"/>
        <v>SPORTS LOISIRS CONDE JUDO</v>
      </c>
      <c r="BN11" s="59"/>
      <c r="BO11" s="58"/>
      <c r="BP11" s="59"/>
      <c r="BQ11" s="59"/>
      <c r="BR11" s="58"/>
      <c r="BS11" s="59"/>
      <c r="BT11" s="58"/>
      <c r="BU11" s="59"/>
      <c r="BV11" s="59"/>
      <c r="BW11" s="59"/>
      <c r="BX11" s="59"/>
      <c r="BY11" s="58"/>
      <c r="BZ11" s="59"/>
      <c r="CA11" s="59"/>
      <c r="CB11" s="58"/>
      <c r="CE11" s="63"/>
      <c r="CF11" s="65"/>
      <c r="CG11" s="65"/>
      <c r="CH11" s="66"/>
    </row>
    <row r="12" spans="1:86" ht="34.5" customHeight="1">
      <c r="A12" s="55" t="s">
        <v>68</v>
      </c>
      <c r="B12" s="55">
        <v>44</v>
      </c>
      <c r="C12" s="50">
        <f ca="1" t="shared" si="0"/>
        <v>4</v>
      </c>
      <c r="D12" s="67" t="s">
        <v>273</v>
      </c>
      <c r="E12" s="55" t="s">
        <v>98</v>
      </c>
      <c r="F12" s="55">
        <v>80</v>
      </c>
      <c r="G12" s="57" t="s">
        <v>250</v>
      </c>
      <c r="H12" s="59"/>
      <c r="I12" s="58" t="s">
        <v>72</v>
      </c>
      <c r="J12" s="59"/>
      <c r="K12" s="58" t="s">
        <v>76</v>
      </c>
      <c r="L12" s="59"/>
      <c r="M12" s="59"/>
      <c r="N12" s="59"/>
      <c r="O12" s="59"/>
      <c r="P12" s="58" t="s">
        <v>71</v>
      </c>
      <c r="Q12" s="59"/>
      <c r="R12" s="58" t="s">
        <v>71</v>
      </c>
      <c r="S12" s="59"/>
      <c r="T12" s="58" t="s">
        <v>71</v>
      </c>
      <c r="U12" s="59"/>
      <c r="V12" s="59"/>
      <c r="BC12" s="63"/>
      <c r="BD12" s="65"/>
      <c r="BE12" s="65"/>
      <c r="BF12" s="65"/>
      <c r="BG12" s="66"/>
      <c r="BI12" s="50">
        <f ca="1" t="shared" si="1"/>
        <v>4</v>
      </c>
      <c r="BJ12" s="56" t="str">
        <f t="shared" si="2"/>
        <v>ROUSSEAU Raphael</v>
      </c>
      <c r="BK12" s="56" t="str">
        <f t="shared" si="2"/>
        <v>2</v>
      </c>
      <c r="BL12" s="56">
        <f t="shared" si="2"/>
        <v>80</v>
      </c>
      <c r="BM12" s="56" t="str">
        <f t="shared" si="2"/>
        <v>ASB REZE</v>
      </c>
      <c r="BN12" s="59"/>
      <c r="BO12" s="58"/>
      <c r="BP12" s="59"/>
      <c r="BQ12" s="58"/>
      <c r="BR12" s="59"/>
      <c r="BS12" s="59"/>
      <c r="BT12" s="59"/>
      <c r="BU12" s="59"/>
      <c r="BV12" s="58"/>
      <c r="BW12" s="59"/>
      <c r="BX12" s="58"/>
      <c r="BY12" s="59"/>
      <c r="BZ12" s="58"/>
      <c r="CA12" s="59"/>
      <c r="CB12" s="59"/>
      <c r="CE12" s="63"/>
      <c r="CF12" s="65"/>
      <c r="CG12" s="65"/>
      <c r="CH12" s="66"/>
    </row>
    <row r="13" spans="1:86" ht="34.5" customHeight="1">
      <c r="A13" s="55" t="s">
        <v>68</v>
      </c>
      <c r="B13" s="55">
        <v>49</v>
      </c>
      <c r="C13" s="50">
        <f ca="1" t="shared" si="0"/>
        <v>5</v>
      </c>
      <c r="D13" s="56" t="s">
        <v>274</v>
      </c>
      <c r="E13" s="55" t="s">
        <v>98</v>
      </c>
      <c r="F13" s="55">
        <v>81</v>
      </c>
      <c r="G13" s="57" t="s">
        <v>237</v>
      </c>
      <c r="H13" s="59"/>
      <c r="I13" s="59"/>
      <c r="J13" s="58" t="s">
        <v>71</v>
      </c>
      <c r="K13" s="59"/>
      <c r="L13" s="59"/>
      <c r="M13" s="58" t="s">
        <v>75</v>
      </c>
      <c r="N13" s="59"/>
      <c r="O13" s="59"/>
      <c r="P13" s="58" t="s">
        <v>103</v>
      </c>
      <c r="Q13" s="59"/>
      <c r="R13" s="59"/>
      <c r="S13" s="58" t="s">
        <v>103</v>
      </c>
      <c r="T13" s="59"/>
      <c r="U13" s="58"/>
      <c r="V13" s="59"/>
      <c r="BC13" s="195"/>
      <c r="BD13" s="65"/>
      <c r="BE13" s="65"/>
      <c r="BF13" s="65"/>
      <c r="BG13" s="66"/>
      <c r="BI13" s="50">
        <f ca="1" t="shared" si="1"/>
        <v>5</v>
      </c>
      <c r="BJ13" s="56" t="str">
        <f t="shared" si="2"/>
        <v>DEVIERE Franck</v>
      </c>
      <c r="BK13" s="56" t="str">
        <f t="shared" si="2"/>
        <v>2</v>
      </c>
      <c r="BL13" s="56">
        <f t="shared" si="2"/>
        <v>81</v>
      </c>
      <c r="BM13" s="56" t="str">
        <f t="shared" si="2"/>
        <v>AUBANCE JUDO BRISSAC</v>
      </c>
      <c r="BN13" s="59"/>
      <c r="BO13" s="59"/>
      <c r="BP13" s="58"/>
      <c r="BQ13" s="59"/>
      <c r="BR13" s="59"/>
      <c r="BS13" s="58"/>
      <c r="BT13" s="59"/>
      <c r="BU13" s="59"/>
      <c r="BV13" s="58"/>
      <c r="BW13" s="59"/>
      <c r="BX13" s="59"/>
      <c r="BY13" s="58"/>
      <c r="BZ13" s="59"/>
      <c r="CA13" s="58"/>
      <c r="CB13" s="59"/>
      <c r="CE13" s="195"/>
      <c r="CF13" s="65"/>
      <c r="CG13" s="65"/>
      <c r="CH13" s="66"/>
    </row>
    <row r="14" spans="1:86" ht="34.5" customHeight="1" thickBot="1">
      <c r="A14" s="55" t="s">
        <v>68</v>
      </c>
      <c r="B14" s="55">
        <v>44</v>
      </c>
      <c r="C14" s="50">
        <f ca="1" t="shared" si="0"/>
        <v>6</v>
      </c>
      <c r="D14" s="67" t="s">
        <v>275</v>
      </c>
      <c r="E14" s="55" t="s">
        <v>98</v>
      </c>
      <c r="F14" s="55">
        <v>88</v>
      </c>
      <c r="G14" s="57" t="s">
        <v>167</v>
      </c>
      <c r="H14" s="59"/>
      <c r="I14" s="59"/>
      <c r="J14" s="58" t="s">
        <v>150</v>
      </c>
      <c r="K14" s="59"/>
      <c r="L14" s="58" t="s">
        <v>96</v>
      </c>
      <c r="M14" s="59"/>
      <c r="N14" s="59"/>
      <c r="O14" s="58" t="s">
        <v>276</v>
      </c>
      <c r="P14" s="59"/>
      <c r="Q14" s="58"/>
      <c r="R14" s="59"/>
      <c r="S14" s="59"/>
      <c r="T14" s="58" t="s">
        <v>72</v>
      </c>
      <c r="U14" s="59"/>
      <c r="V14" s="59"/>
      <c r="BC14" s="68"/>
      <c r="BD14" s="69"/>
      <c r="BE14" s="69"/>
      <c r="BF14" s="69"/>
      <c r="BG14" s="70"/>
      <c r="BI14" s="50">
        <f ca="1" t="shared" si="1"/>
        <v>6</v>
      </c>
      <c r="BJ14" s="56" t="str">
        <f t="shared" si="2"/>
        <v>BARTHE Ludovic</v>
      </c>
      <c r="BK14" s="56" t="str">
        <f t="shared" si="2"/>
        <v>2</v>
      </c>
      <c r="BL14" s="56">
        <f t="shared" si="2"/>
        <v>88</v>
      </c>
      <c r="BM14" s="56" t="str">
        <f t="shared" si="2"/>
        <v>DOJO SAVENAISIEN</v>
      </c>
      <c r="BN14" s="59"/>
      <c r="BO14" s="59"/>
      <c r="BP14" s="58"/>
      <c r="BQ14" s="59"/>
      <c r="BR14" s="58"/>
      <c r="BS14" s="59"/>
      <c r="BT14" s="59"/>
      <c r="BU14" s="58"/>
      <c r="BV14" s="59"/>
      <c r="BW14" s="58"/>
      <c r="BX14" s="59"/>
      <c r="BY14" s="59"/>
      <c r="BZ14" s="58"/>
      <c r="CA14" s="59"/>
      <c r="CB14" s="59"/>
      <c r="CE14" s="68"/>
      <c r="CF14" s="69"/>
      <c r="CG14" s="69"/>
      <c r="CH14" s="70"/>
    </row>
    <row r="15" spans="4:76" ht="24" customHeight="1" thickBot="1">
      <c r="D15" s="72"/>
      <c r="E15" s="72"/>
      <c r="F15" s="72"/>
      <c r="G15" s="72"/>
      <c r="H15" s="62"/>
      <c r="I15" s="62"/>
      <c r="J15" s="62"/>
      <c r="K15" s="62"/>
      <c r="L15" s="62"/>
      <c r="M15" s="253"/>
      <c r="N15" s="253"/>
      <c r="O15" s="253"/>
      <c r="P15" s="253"/>
      <c r="Q15" s="62"/>
      <c r="R15" s="62"/>
      <c r="BI15" s="71"/>
      <c r="BJ15" s="72"/>
      <c r="BK15" s="72"/>
      <c r="BL15" s="72"/>
      <c r="BM15" s="72"/>
      <c r="BN15" s="62"/>
      <c r="BO15" s="62"/>
      <c r="BP15" s="62"/>
      <c r="BQ15" s="62"/>
      <c r="BR15" s="62"/>
      <c r="BS15" s="254" t="s">
        <v>105</v>
      </c>
      <c r="BT15" s="254"/>
      <c r="BU15" s="254"/>
      <c r="BV15" s="254"/>
      <c r="BW15" s="62"/>
      <c r="BX15" s="62"/>
    </row>
    <row r="16" spans="1:80" ht="24" customHeight="1" thickBot="1">
      <c r="A16" s="40" t="s">
        <v>14</v>
      </c>
      <c r="B16" s="40" t="s">
        <v>15</v>
      </c>
      <c r="C16" s="41" t="s">
        <v>16</v>
      </c>
      <c r="D16" s="41" t="s">
        <v>17</v>
      </c>
      <c r="E16" s="252" t="s">
        <v>18</v>
      </c>
      <c r="F16" s="206" t="s">
        <v>106</v>
      </c>
      <c r="G16" s="207" t="s">
        <v>20</v>
      </c>
      <c r="H16" s="79" t="s">
        <v>107</v>
      </c>
      <c r="I16" s="80" t="s">
        <v>108</v>
      </c>
      <c r="J16" s="80" t="s">
        <v>109</v>
      </c>
      <c r="K16" s="80" t="s">
        <v>110</v>
      </c>
      <c r="L16" s="208" t="s">
        <v>111</v>
      </c>
      <c r="M16" s="209" t="s">
        <v>116</v>
      </c>
      <c r="N16" s="210"/>
      <c r="O16" s="211" t="s">
        <v>117</v>
      </c>
      <c r="P16" s="255" t="s">
        <v>118</v>
      </c>
      <c r="Q16" s="256"/>
      <c r="R16" s="62"/>
      <c r="BC16" s="79" t="s">
        <v>120</v>
      </c>
      <c r="BD16" s="80" t="s">
        <v>121</v>
      </c>
      <c r="BE16" s="80" t="s">
        <v>122</v>
      </c>
      <c r="BF16" s="80" t="s">
        <v>123</v>
      </c>
      <c r="BG16" s="81" t="s">
        <v>124</v>
      </c>
      <c r="BI16" s="41" t="s">
        <v>16</v>
      </c>
      <c r="BJ16" s="41" t="s">
        <v>17</v>
      </c>
      <c r="BK16" s="252" t="s">
        <v>18</v>
      </c>
      <c r="BL16" s="206" t="s">
        <v>106</v>
      </c>
      <c r="BM16" s="207" t="s">
        <v>20</v>
      </c>
      <c r="BN16" s="79" t="s">
        <v>107</v>
      </c>
      <c r="BO16" s="80" t="s">
        <v>108</v>
      </c>
      <c r="BP16" s="80" t="s">
        <v>108</v>
      </c>
      <c r="BQ16" s="80" t="s">
        <v>109</v>
      </c>
      <c r="BR16" s="81" t="s">
        <v>110</v>
      </c>
      <c r="BS16" s="257" t="s">
        <v>120</v>
      </c>
      <c r="BT16" s="80" t="s">
        <v>121</v>
      </c>
      <c r="BU16" s="80" t="s">
        <v>122</v>
      </c>
      <c r="BV16" s="208" t="s">
        <v>123</v>
      </c>
      <c r="BW16" s="209" t="s">
        <v>116</v>
      </c>
      <c r="BX16" s="210"/>
      <c r="BY16" s="211" t="s">
        <v>117</v>
      </c>
      <c r="BZ16" s="212" t="s">
        <v>118</v>
      </c>
      <c r="CA16" s="89"/>
      <c r="CB16" s="62"/>
    </row>
    <row r="17" spans="1:80" ht="27" customHeight="1">
      <c r="A17" s="55" t="str">
        <f aca="true" ca="1" t="shared" si="3" ref="A17:B22">OFFSET(A17,-8,0)</f>
        <v>PDL</v>
      </c>
      <c r="B17" s="55">
        <f ca="1" t="shared" si="3"/>
        <v>49</v>
      </c>
      <c r="C17" s="40">
        <v>1</v>
      </c>
      <c r="D17" s="117" t="str">
        <f aca="true" ca="1" t="shared" si="4" ref="D17:E22">OFFSET(D17,-8,0)</f>
        <v>BOSSE Olivier</v>
      </c>
      <c r="E17" s="55" t="str">
        <f ca="1" t="shared" si="4"/>
        <v>2</v>
      </c>
      <c r="F17" s="55">
        <v>30</v>
      </c>
      <c r="G17" s="55" t="str">
        <f aca="true" ca="1" t="shared" si="5" ref="G17:G22">OFFSET(G17,-8,0)</f>
        <v>J C DES MAUGES</v>
      </c>
      <c r="H17" s="99">
        <v>0</v>
      </c>
      <c r="I17" s="100">
        <v>10</v>
      </c>
      <c r="J17" s="100">
        <v>0</v>
      </c>
      <c r="K17" s="100" t="s">
        <v>158</v>
      </c>
      <c r="L17" s="258"/>
      <c r="M17" s="259">
        <f aca="true" t="shared" si="6" ref="M17:M22">SUM(H17:L17,BC17:BG17)</f>
        <v>10</v>
      </c>
      <c r="N17" s="260"/>
      <c r="O17" s="211"/>
      <c r="P17" s="255">
        <f aca="true" ca="1" t="shared" si="7" ref="P17:P22">SUM(OFFSET(P17,0,-10),OFFSET(P17,0,-3))</f>
        <v>40</v>
      </c>
      <c r="Q17" s="256"/>
      <c r="R17" s="62"/>
      <c r="BC17" s="99"/>
      <c r="BD17" s="100"/>
      <c r="BE17" s="100"/>
      <c r="BF17" s="100"/>
      <c r="BG17" s="101"/>
      <c r="BI17" s="40">
        <v>1</v>
      </c>
      <c r="BJ17" s="55" t="str">
        <f aca="true" t="shared" si="8" ref="BJ17:BM22">D17</f>
        <v>BOSSE Olivier</v>
      </c>
      <c r="BK17" s="55" t="str">
        <f t="shared" si="8"/>
        <v>2</v>
      </c>
      <c r="BL17" s="55">
        <f t="shared" si="8"/>
        <v>30</v>
      </c>
      <c r="BM17" s="55" t="str">
        <f t="shared" si="8"/>
        <v>J C DES MAUGES</v>
      </c>
      <c r="BN17" s="99"/>
      <c r="BO17" s="100"/>
      <c r="BP17" s="100"/>
      <c r="BQ17" s="100"/>
      <c r="BR17" s="101"/>
      <c r="BS17" s="102"/>
      <c r="BT17" s="100"/>
      <c r="BU17" s="100"/>
      <c r="BV17" s="258"/>
      <c r="BW17" s="259"/>
      <c r="BX17" s="260"/>
      <c r="BY17" s="211"/>
      <c r="BZ17" s="255"/>
      <c r="CA17" s="256"/>
      <c r="CB17" s="62"/>
    </row>
    <row r="18" spans="1:80" ht="27" customHeight="1">
      <c r="A18" s="55" t="str">
        <f ca="1" t="shared" si="3"/>
        <v>PDL</v>
      </c>
      <c r="B18" s="55">
        <f ca="1" t="shared" si="3"/>
        <v>85</v>
      </c>
      <c r="C18" s="40">
        <v>2</v>
      </c>
      <c r="D18" s="117" t="str">
        <f ca="1" t="shared" si="4"/>
        <v>BALLANGER Christophe</v>
      </c>
      <c r="E18" s="55" t="str">
        <f ca="1" t="shared" si="4"/>
        <v>2</v>
      </c>
      <c r="F18" s="55">
        <v>0</v>
      </c>
      <c r="G18" s="55" t="str">
        <f ca="1" t="shared" si="5"/>
        <v>JUDO CLUB AUBINOIS</v>
      </c>
      <c r="H18" s="118">
        <v>10</v>
      </c>
      <c r="I18" s="119">
        <v>10</v>
      </c>
      <c r="J18" s="119">
        <v>0</v>
      </c>
      <c r="K18" s="119">
        <v>10</v>
      </c>
      <c r="L18" s="261">
        <v>10</v>
      </c>
      <c r="M18" s="262">
        <f t="shared" si="6"/>
        <v>40</v>
      </c>
      <c r="N18" s="263"/>
      <c r="O18" s="211"/>
      <c r="P18" s="255">
        <f ca="1" t="shared" si="7"/>
        <v>40</v>
      </c>
      <c r="Q18" s="256"/>
      <c r="R18" s="62"/>
      <c r="BC18" s="118"/>
      <c r="BD18" s="119"/>
      <c r="BE18" s="119"/>
      <c r="BF18" s="119"/>
      <c r="BG18" s="120"/>
      <c r="BI18" s="40">
        <v>2</v>
      </c>
      <c r="BJ18" s="55" t="str">
        <f t="shared" si="8"/>
        <v>BALLANGER Christophe</v>
      </c>
      <c r="BK18" s="55" t="str">
        <f t="shared" si="8"/>
        <v>2</v>
      </c>
      <c r="BL18" s="55">
        <f t="shared" si="8"/>
        <v>0</v>
      </c>
      <c r="BM18" s="55" t="str">
        <f t="shared" si="8"/>
        <v>JUDO CLUB AUBINOIS</v>
      </c>
      <c r="BN18" s="118"/>
      <c r="BO18" s="119"/>
      <c r="BP18" s="119"/>
      <c r="BQ18" s="119"/>
      <c r="BR18" s="120"/>
      <c r="BS18" s="121"/>
      <c r="BT18" s="119"/>
      <c r="BU18" s="119"/>
      <c r="BV18" s="261"/>
      <c r="BW18" s="262"/>
      <c r="BX18" s="263"/>
      <c r="BY18" s="211"/>
      <c r="BZ18" s="255"/>
      <c r="CA18" s="256"/>
      <c r="CB18" s="62"/>
    </row>
    <row r="19" spans="1:80" ht="27" customHeight="1">
      <c r="A19" s="55" t="str">
        <f ca="1" t="shared" si="3"/>
        <v>NOR</v>
      </c>
      <c r="B19" s="55">
        <f ca="1" t="shared" si="3"/>
        <v>61</v>
      </c>
      <c r="C19" s="40">
        <v>3</v>
      </c>
      <c r="D19" s="117" t="str">
        <f ca="1" t="shared" si="4"/>
        <v>ENOUF Nicolas</v>
      </c>
      <c r="E19" s="55" t="str">
        <f ca="1" t="shared" si="4"/>
        <v>2</v>
      </c>
      <c r="F19" s="55">
        <v>20</v>
      </c>
      <c r="G19" s="55" t="str">
        <f ca="1" t="shared" si="5"/>
        <v>SPORTS LOISIRS CONDE JUDO</v>
      </c>
      <c r="H19" s="118">
        <v>0</v>
      </c>
      <c r="I19" s="119">
        <v>0</v>
      </c>
      <c r="J19" s="119">
        <v>10</v>
      </c>
      <c r="K19" s="119">
        <v>0</v>
      </c>
      <c r="L19" s="261">
        <v>0</v>
      </c>
      <c r="M19" s="262">
        <f t="shared" si="6"/>
        <v>10</v>
      </c>
      <c r="N19" s="263"/>
      <c r="O19" s="211"/>
      <c r="P19" s="255">
        <f ca="1" t="shared" si="7"/>
        <v>30</v>
      </c>
      <c r="Q19" s="256"/>
      <c r="R19" s="62"/>
      <c r="BC19" s="118"/>
      <c r="BD19" s="119"/>
      <c r="BE19" s="119"/>
      <c r="BF19" s="119"/>
      <c r="BG19" s="120"/>
      <c r="BI19" s="40">
        <v>3</v>
      </c>
      <c r="BJ19" s="55" t="str">
        <f t="shared" si="8"/>
        <v>ENOUF Nicolas</v>
      </c>
      <c r="BK19" s="55" t="str">
        <f t="shared" si="8"/>
        <v>2</v>
      </c>
      <c r="BL19" s="55">
        <f t="shared" si="8"/>
        <v>20</v>
      </c>
      <c r="BM19" s="55" t="str">
        <f t="shared" si="8"/>
        <v>SPORTS LOISIRS CONDE JUDO</v>
      </c>
      <c r="BN19" s="118"/>
      <c r="BO19" s="119"/>
      <c r="BP19" s="119"/>
      <c r="BQ19" s="119"/>
      <c r="BR19" s="120"/>
      <c r="BS19" s="121"/>
      <c r="BT19" s="119"/>
      <c r="BU19" s="119"/>
      <c r="BV19" s="261"/>
      <c r="BW19" s="262"/>
      <c r="BX19" s="263"/>
      <c r="BY19" s="211"/>
      <c r="BZ19" s="255"/>
      <c r="CA19" s="256"/>
      <c r="CB19" s="62"/>
    </row>
    <row r="20" spans="1:80" ht="27" customHeight="1">
      <c r="A20" s="55" t="str">
        <f ca="1" t="shared" si="3"/>
        <v>PDL</v>
      </c>
      <c r="B20" s="55">
        <f ca="1" t="shared" si="3"/>
        <v>44</v>
      </c>
      <c r="C20" s="40">
        <v>4</v>
      </c>
      <c r="D20" s="117" t="str">
        <f ca="1" t="shared" si="4"/>
        <v>ROUSSEAU Raphael</v>
      </c>
      <c r="E20" s="55" t="str">
        <f ca="1" t="shared" si="4"/>
        <v>2</v>
      </c>
      <c r="F20" s="55">
        <v>20</v>
      </c>
      <c r="G20" s="55" t="str">
        <f ca="1" t="shared" si="5"/>
        <v>ASB REZE</v>
      </c>
      <c r="H20" s="118">
        <v>10</v>
      </c>
      <c r="I20" s="119">
        <v>0</v>
      </c>
      <c r="J20" s="119">
        <v>0</v>
      </c>
      <c r="K20" s="119">
        <v>0</v>
      </c>
      <c r="L20" s="261">
        <v>0</v>
      </c>
      <c r="M20" s="262">
        <f t="shared" si="6"/>
        <v>10</v>
      </c>
      <c r="N20" s="263"/>
      <c r="O20" s="211"/>
      <c r="P20" s="255">
        <f ca="1" t="shared" si="7"/>
        <v>30</v>
      </c>
      <c r="Q20" s="256"/>
      <c r="R20" s="62"/>
      <c r="BC20" s="118"/>
      <c r="BD20" s="119"/>
      <c r="BE20" s="119"/>
      <c r="BF20" s="119"/>
      <c r="BG20" s="120"/>
      <c r="BI20" s="40">
        <v>4</v>
      </c>
      <c r="BJ20" s="55" t="str">
        <f t="shared" si="8"/>
        <v>ROUSSEAU Raphael</v>
      </c>
      <c r="BK20" s="55" t="str">
        <f t="shared" si="8"/>
        <v>2</v>
      </c>
      <c r="BL20" s="55">
        <f t="shared" si="8"/>
        <v>20</v>
      </c>
      <c r="BM20" s="55" t="str">
        <f t="shared" si="8"/>
        <v>ASB REZE</v>
      </c>
      <c r="BN20" s="118"/>
      <c r="BO20" s="119"/>
      <c r="BP20" s="119"/>
      <c r="BQ20" s="119"/>
      <c r="BR20" s="120"/>
      <c r="BS20" s="121"/>
      <c r="BT20" s="119"/>
      <c r="BU20" s="119"/>
      <c r="BV20" s="261"/>
      <c r="BW20" s="262"/>
      <c r="BX20" s="263"/>
      <c r="BY20" s="211"/>
      <c r="BZ20" s="255"/>
      <c r="CA20" s="256"/>
      <c r="CB20" s="62"/>
    </row>
    <row r="21" spans="1:80" ht="27" customHeight="1">
      <c r="A21" s="55" t="str">
        <f ca="1" t="shared" si="3"/>
        <v>PDL</v>
      </c>
      <c r="B21" s="55">
        <f ca="1" t="shared" si="3"/>
        <v>49</v>
      </c>
      <c r="C21" s="40">
        <v>5</v>
      </c>
      <c r="D21" s="55" t="str">
        <f ca="1" t="shared" si="4"/>
        <v>DEVIERE Franck</v>
      </c>
      <c r="E21" s="55" t="str">
        <f ca="1" t="shared" si="4"/>
        <v>2</v>
      </c>
      <c r="F21" s="55">
        <v>20</v>
      </c>
      <c r="G21" s="55" t="str">
        <f ca="1" t="shared" si="5"/>
        <v>AUBANCE JUDO BRISSAC</v>
      </c>
      <c r="H21" s="118">
        <v>0</v>
      </c>
      <c r="I21" s="119">
        <v>0</v>
      </c>
      <c r="J21" s="119">
        <v>10</v>
      </c>
      <c r="K21" s="119">
        <v>10</v>
      </c>
      <c r="L21" s="261"/>
      <c r="M21" s="262">
        <f t="shared" si="6"/>
        <v>20</v>
      </c>
      <c r="N21" s="263"/>
      <c r="O21" s="211"/>
      <c r="P21" s="255">
        <f ca="1" t="shared" si="7"/>
        <v>40</v>
      </c>
      <c r="Q21" s="256"/>
      <c r="R21" s="62"/>
      <c r="BC21" s="118"/>
      <c r="BD21" s="119"/>
      <c r="BE21" s="119"/>
      <c r="BF21" s="119"/>
      <c r="BG21" s="120"/>
      <c r="BI21" s="40">
        <v>5</v>
      </c>
      <c r="BJ21" s="55" t="str">
        <f t="shared" si="8"/>
        <v>DEVIERE Franck</v>
      </c>
      <c r="BK21" s="55" t="str">
        <f t="shared" si="8"/>
        <v>2</v>
      </c>
      <c r="BL21" s="55">
        <f t="shared" si="8"/>
        <v>20</v>
      </c>
      <c r="BM21" s="55" t="str">
        <f t="shared" si="8"/>
        <v>AUBANCE JUDO BRISSAC</v>
      </c>
      <c r="BN21" s="118"/>
      <c r="BO21" s="119"/>
      <c r="BP21" s="119"/>
      <c r="BQ21" s="119"/>
      <c r="BR21" s="120"/>
      <c r="BS21" s="121"/>
      <c r="BT21" s="119"/>
      <c r="BU21" s="119"/>
      <c r="BV21" s="261"/>
      <c r="BW21" s="262"/>
      <c r="BX21" s="263"/>
      <c r="BY21" s="211"/>
      <c r="BZ21" s="255"/>
      <c r="CA21" s="256"/>
      <c r="CB21" s="62"/>
    </row>
    <row r="22" spans="1:80" ht="27" customHeight="1" thickBot="1">
      <c r="A22" s="55" t="str">
        <f ca="1" t="shared" si="3"/>
        <v>PDL</v>
      </c>
      <c r="B22" s="55">
        <f ca="1" t="shared" si="3"/>
        <v>44</v>
      </c>
      <c r="C22" s="40">
        <v>6</v>
      </c>
      <c r="D22" s="117" t="str">
        <f ca="1" t="shared" si="4"/>
        <v>BARTHE Ludovic</v>
      </c>
      <c r="E22" s="55" t="str">
        <f ca="1" t="shared" si="4"/>
        <v>2</v>
      </c>
      <c r="F22" s="55">
        <v>84</v>
      </c>
      <c r="G22" s="55" t="str">
        <f ca="1" t="shared" si="5"/>
        <v>DOJO SAVENAISIEN</v>
      </c>
      <c r="H22" s="141">
        <v>10</v>
      </c>
      <c r="I22" s="142">
        <v>10</v>
      </c>
      <c r="J22" s="142">
        <v>10</v>
      </c>
      <c r="K22" s="142">
        <v>10</v>
      </c>
      <c r="L22" s="264" t="s">
        <v>125</v>
      </c>
      <c r="M22" s="265">
        <f t="shared" si="6"/>
        <v>40</v>
      </c>
      <c r="N22" s="266"/>
      <c r="O22" s="211"/>
      <c r="P22" s="305">
        <f ca="1" t="shared" si="7"/>
        <v>124</v>
      </c>
      <c r="Q22" s="256"/>
      <c r="R22" s="62"/>
      <c r="BC22" s="141"/>
      <c r="BD22" s="142"/>
      <c r="BE22" s="142"/>
      <c r="BF22" s="142"/>
      <c r="BG22" s="143"/>
      <c r="BI22" s="40">
        <v>6</v>
      </c>
      <c r="BJ22" s="55" t="str">
        <f t="shared" si="8"/>
        <v>BARTHE Ludovic</v>
      </c>
      <c r="BK22" s="55" t="str">
        <f t="shared" si="8"/>
        <v>2</v>
      </c>
      <c r="BL22" s="55">
        <f t="shared" si="8"/>
        <v>84</v>
      </c>
      <c r="BM22" s="55" t="str">
        <f t="shared" si="8"/>
        <v>DOJO SAVENAISIEN</v>
      </c>
      <c r="BN22" s="141"/>
      <c r="BO22" s="142"/>
      <c r="BP22" s="142"/>
      <c r="BQ22" s="142"/>
      <c r="BR22" s="143"/>
      <c r="BS22" s="144"/>
      <c r="BT22" s="142"/>
      <c r="BU22" s="142"/>
      <c r="BV22" s="264"/>
      <c r="BW22" s="265"/>
      <c r="BX22" s="266"/>
      <c r="BY22" s="211"/>
      <c r="BZ22" s="255"/>
      <c r="CA22" s="256"/>
      <c r="CB22" s="62"/>
    </row>
    <row r="23" spans="3:72" ht="12.75">
      <c r="C23" s="46"/>
      <c r="D23" s="158"/>
      <c r="E23" s="158"/>
      <c r="F23" s="158"/>
      <c r="G23" s="158"/>
      <c r="H23" s="158"/>
      <c r="I23" s="158"/>
      <c r="J23" s="158"/>
      <c r="K23" s="158"/>
      <c r="L23" s="158"/>
      <c r="N23" s="46" t="s">
        <v>126</v>
      </c>
      <c r="BJ23" s="158"/>
      <c r="BK23" s="158"/>
      <c r="BL23" s="158"/>
      <c r="BM23" s="158"/>
      <c r="BN23" s="158"/>
      <c r="BO23" s="158"/>
      <c r="BP23" s="158"/>
      <c r="BQ23" s="158"/>
      <c r="BR23" s="158"/>
      <c r="BT23" s="46" t="s">
        <v>126</v>
      </c>
    </row>
    <row r="24" spans="3:22" ht="12.75" customHeight="1" hidden="1">
      <c r="C24" s="71">
        <f>COUNT(H24:BG24)</f>
        <v>13</v>
      </c>
      <c r="G24" s="162" t="s">
        <v>127</v>
      </c>
      <c r="H24" s="160">
        <v>1</v>
      </c>
      <c r="I24" s="160">
        <v>2</v>
      </c>
      <c r="J24" s="160">
        <v>3</v>
      </c>
      <c r="K24" s="160">
        <v>4</v>
      </c>
      <c r="L24" s="160">
        <v>5</v>
      </c>
      <c r="M24" s="160">
        <v>6</v>
      </c>
      <c r="N24" s="160">
        <v>7</v>
      </c>
      <c r="O24" s="160">
        <v>8</v>
      </c>
      <c r="P24" s="160">
        <v>9</v>
      </c>
      <c r="Q24" s="160"/>
      <c r="R24" s="160">
        <v>10</v>
      </c>
      <c r="S24" s="160">
        <v>11</v>
      </c>
      <c r="T24" s="160">
        <v>12</v>
      </c>
      <c r="U24" s="160"/>
      <c r="V24" s="160">
        <v>13</v>
      </c>
    </row>
    <row r="25" spans="7:22" ht="12.75" customHeight="1" hidden="1">
      <c r="G25" s="162" t="s">
        <v>128</v>
      </c>
      <c r="H25" s="160">
        <v>1</v>
      </c>
      <c r="I25" s="160">
        <v>1</v>
      </c>
      <c r="J25" s="160">
        <v>1</v>
      </c>
      <c r="K25" s="160">
        <v>2</v>
      </c>
      <c r="L25" s="160">
        <v>2</v>
      </c>
      <c r="M25" s="160">
        <v>2</v>
      </c>
      <c r="N25" s="160">
        <v>3</v>
      </c>
      <c r="O25" s="160">
        <v>3</v>
      </c>
      <c r="P25" s="160">
        <v>3</v>
      </c>
      <c r="Q25" s="160"/>
      <c r="R25" s="160">
        <v>4</v>
      </c>
      <c r="S25" s="160">
        <v>4</v>
      </c>
      <c r="T25" s="160">
        <v>5</v>
      </c>
      <c r="U25" s="160"/>
      <c r="V25" s="160">
        <v>5</v>
      </c>
    </row>
    <row r="26" spans="7:22" ht="12.75" customHeight="1" hidden="1">
      <c r="G26" s="162" t="s">
        <v>129</v>
      </c>
      <c r="H26" s="160">
        <v>1</v>
      </c>
      <c r="I26" s="160">
        <v>1</v>
      </c>
      <c r="J26" s="160">
        <v>1</v>
      </c>
      <c r="K26" s="160">
        <v>2</v>
      </c>
      <c r="L26" s="160">
        <v>2</v>
      </c>
      <c r="M26" s="160">
        <v>2</v>
      </c>
      <c r="N26" s="160">
        <v>3</v>
      </c>
      <c r="O26" s="160">
        <v>3</v>
      </c>
      <c r="P26" s="160">
        <v>3</v>
      </c>
      <c r="Q26" s="160"/>
      <c r="R26" s="160">
        <v>4</v>
      </c>
      <c r="S26" s="160">
        <v>4</v>
      </c>
      <c r="T26" s="160">
        <v>4</v>
      </c>
      <c r="U26" s="160"/>
      <c r="V26" s="160">
        <v>5</v>
      </c>
    </row>
  </sheetData>
  <sheetProtection formatCells="0"/>
  <mergeCells count="49">
    <mergeCell ref="CB7:CD7"/>
    <mergeCell ref="CC8:CD8"/>
    <mergeCell ref="CA5:CB6"/>
    <mergeCell ref="BW16:BX16"/>
    <mergeCell ref="BZ16:CA16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BW18:BX18"/>
    <mergeCell ref="BZ18:CA18"/>
    <mergeCell ref="BW19:BX19"/>
    <mergeCell ref="BZ19:CA19"/>
    <mergeCell ref="BW22:BX22"/>
    <mergeCell ref="BZ22:CA22"/>
    <mergeCell ref="BW21:BX21"/>
    <mergeCell ref="BZ21:CA21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M22:N22"/>
    <mergeCell ref="P21:Q21"/>
    <mergeCell ref="M17:N17"/>
    <mergeCell ref="M18:N18"/>
    <mergeCell ref="P22:Q22"/>
    <mergeCell ref="P18:Q18"/>
    <mergeCell ref="P20:Q20"/>
    <mergeCell ref="M20:N20"/>
    <mergeCell ref="G4:G6"/>
    <mergeCell ref="K2:N2"/>
    <mergeCell ref="P2:P3"/>
    <mergeCell ref="Q2:Q3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2014-06-08T08:19:49Z</dcterms:created>
  <dcterms:modified xsi:type="dcterms:W3CDTF">2014-06-08T08:20:16Z</dcterms:modified>
  <cp:category/>
  <cp:version/>
  <cp:contentType/>
  <cp:contentStatus/>
</cp:coreProperties>
</file>